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117" documentId="120_S{2AC9BD13-BADA-5192-A53E-5A8FF88502F6}" xr6:coauthVersionLast="47" xr6:coauthVersionMax="47" xr10:uidLastSave="{F98B6301-ED82-4ABB-ADE9-E0B07D9500A7}"/>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<sst xmlns="http://schemas.openxmlformats.org/spreadsheetml/2006/main" count="181540" uniqueCount="39149">
  <si>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</si>
  <si>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</si>
  <si>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</si>
  <si>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</si>
  <si>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</si>
  <si>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</si>
  <si>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</si>
  <si>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</si>
  <si>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</si>
  <si>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</si>
  <si>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</si>
  <si>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</si>
  <si>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</si>
  <si>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</si>
  <si>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</si>
  <si>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</si>
  <si>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</si>
  <si>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</si>
  <si>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</si>
  <si>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</si>
  <si>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</si>
  <si>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</si>
  <si>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</si>
  <si>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</si>
  <si>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</si>
  <si>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</si>
  <si>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</si>
  <si>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</si>
  <si>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</si>
  <si>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</si>
  <si>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</si>
  <si>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</si>
  <si>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</si>
  <si>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</si>
  <si>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</si>
  <si>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</si>
  <si>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</si>
  <si>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</si>
  <si>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</si>
  <si>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</si>
  <si>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</si>
  <si>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</si>
  <si>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</si>
  <si>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</si>
  <si>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</si>
  <si>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</si>
  <si>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</si>
  <si>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</si>
  <si>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</si>
  <si>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</si>
  <si>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</si>
  <si>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</si>
  <si>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</si>
  <si>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</si>
  <si>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</si>
  <si>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</si>
  <si>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</si>
  <si>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</si>
  <si>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</si>
  <si>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</si>
  <si>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</si>
  <si>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</si>
  <si>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</si>
  <si>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</si>
  <si>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</si>
  <si>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</si>
  <si>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</si>
  <si>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</si>
  <si>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</si>
  <si>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</si>
  <si>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</si>
  <si>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</si>
  <si>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</si>
  <si>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</si>
  <si>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</si>
  <si>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</si>
  <si>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</si>
  <si>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</si>
  <si>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</si>
  <si>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</si>
  <si>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</si>
  <si>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</si>
  <si>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</si>
  <si>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</si>
  <si>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</si>
  <si>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</si>
  <si>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</si>
  <si>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</si>
  <si>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</si>
  <si>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</si>
  <si>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</si>
  <si>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</si>
  <si>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</si>
  <si>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</si>
  <si>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</si>
  <si>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</si>
  <si>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</si>
  <si>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</si>
  <si>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</si>
  <si>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</si>
  <si>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</si>
  <si>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</si>
  <si>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</si>
  <si>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</si>
  <si>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</si>
  <si>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</si>
  <si>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</si>
  <si>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</si>
  <si>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</si>
  <si>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</si>
  <si>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</si>
  <si>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</si>
  <si>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</si>
  <si>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</si>
  <si>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</si>
  <si>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</si>
  <si>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</si>
  <si>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</si>
  <si>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</si>
  <si>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</si>
  <si>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</si>
  <si>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</si>
  <si>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</si>
  <si>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</si>
  <si>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</si>
  <si>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</si>
  <si>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</si>
  <si>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</si>
  <si>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</si>
  <si>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</si>
  <si>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</si>
  <si>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</si>
  <si>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</si>
  <si>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</si>
  <si>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</si>
  <si>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</si>
  <si>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</si>
  <si>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</si>
  <si>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</si>
  <si>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</si>
  <si>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</si>
  <si>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</si>
  <si>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</si>
  <si>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</si>
  <si>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</si>
  <si>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</si>
  <si>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</si>
  <si>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</si>
  <si>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</si>
  <si>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</si>
  <si>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</si>
  <si>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</si>
  <si>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</si>
  <si>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</si>
  <si>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</si>
  <si>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</si>
  <si>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</si>
  <si>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</si>
  <si>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</si>
  <si>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</si>
  <si>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</si>
  <si>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</si>
  <si>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</si>
  <si>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</si>
  <si>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</si>
  <si>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</si>
  <si>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</si>
  <si>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</si>
  <si>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</si>
  <si>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</si>
  <si>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</si>
  <si>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</si>
  <si>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</si>
  <si>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</si>
  <si>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</si>
  <si>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</si>
  <si>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</si>
  <si>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</si>
  <si>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</si>
  <si>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</si>
  <si>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</si>
  <si>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</si>
  <si>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</si>
  <si>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</si>
  <si>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</si>
  <si>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</si>
  <si>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</si>
  <si>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</si>
  <si>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</si>
  <si>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</si>
  <si>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</si>
  <si>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</si>
  <si>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</si>
  <si>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</si>
  <si>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</si>
  <si>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</si>
  <si>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</si>
  <si>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</si>
  <si>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</si>
  <si>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</si>
  <si>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</si>
  <si>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</si>
  <si>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</si>
  <si>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</si>
  <si>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</si>
  <si>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</si>
  <si>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</si>
  <si>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</si>
  <si>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</si>
  <si>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</si>
  <si>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</si>
  <si>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</si>
  <si>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</si>
  <si>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</si>
  <si>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</si>
  <si>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</si>
  <si>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</si>
  <si>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</si>
  <si>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</si>
  <si>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</si>
  <si>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</si>
  <si>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</si>
  <si>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</si>
  <si>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</si>
  <si>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</si>
  <si>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</si>
  <si>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</si>
  <si>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</si>
  <si>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</si>
  <si>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</si>
  <si>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</si>
  <si>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</si>
  <si>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</si>
  <si>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</si>
  <si>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</si>
  <si>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</si>
  <si>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</si>
  <si>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</si>
  <si>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</si>
  <si>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</si>
  <si>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</si>
  <si>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</si>
  <si>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</si>
  <si>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</si>
  <si>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</si>
  <si>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</si>
  <si>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</si>
  <si>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</si>
  <si>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</si>
  <si>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</si>
  <si>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</si>
  <si>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</si>
  <si>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</si>
  <si>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</si>
  <si>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</si>
  <si>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</si>
  <si>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</si>
  <si>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</si>
  <si>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</si>
  <si>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</si>
  <si>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</si>
  <si>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</si>
  <si>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</si>
  <si>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</si>
  <si>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</si>
  <si>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</si>
  <si>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</si>
  <si>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</si>
  <si>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</si>
  <si>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</si>
  <si>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</si>
  <si>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</si>
  <si>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</si>
  <si>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</si>
  <si>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</si>
  <si>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</si>
  <si>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</si>
  <si>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</si>
  <si>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</si>
  <si>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</si>
  <si>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</si>
  <si>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</si>
  <si>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</si>
  <si>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</si>
  <si>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</si>
  <si>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</si>
  <si>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</si>
  <si>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</si>
  <si>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</si>
  <si>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</si>
  <si>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</si>
  <si>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</si>
  <si>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</si>
  <si>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</si>
  <si>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</si>
  <si>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</si>
  <si>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</si>
  <si>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</si>
  <si>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</si>
  <si>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</si>
  <si>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</si>
  <si>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</si>
  <si>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</si>
  <si>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</si>
  <si>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</si>
  <si>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</si>
  <si>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</si>
  <si>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</si>
  <si>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</si>
  <si>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</si>
  <si>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</si>
  <si>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</si>
  <si>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</si>
  <si>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</si>
  <si>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</si>
  <si>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</si>
  <si>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</si>
  <si>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</si>
  <si>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</si>
  <si>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</si>
  <si>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</si>
  <si>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</si>
  <si>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</si>
  <si>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</si>
  <si>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</si>
  <si>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</si>
  <si>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</si>
  <si>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</si>
  <si>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</si>
  <si>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</si>
  <si>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</si>
  <si>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</si>
  <si>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</si>
  <si>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</si>
  <si>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</si>
  <si>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</si>
  <si>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</si>
  <si>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</si>
  <si>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</si>
  <si>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</si>
  <si>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</si>
  <si>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</si>
  <si>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</si>
  <si>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</si>
  <si>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</si>
  <si>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</si>
  <si>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</si>
  <si>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</si>
  <si>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</si>
  <si>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</si>
  <si>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</si>
  <si>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</si>
  <si>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</si>
  <si>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</si>
  <si>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</si>
  <si>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</si>
  <si>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</si>
  <si>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</si>
  <si>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</si>
  <si>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</si>
  <si>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</si>
  <si>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</si>
  <si>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</si>
  <si>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</si>
  <si>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</si>
  <si>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</si>
  <si>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</si>
  <si>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</si>
  <si>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</si>
  <si>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</si>
  <si>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</si>
  <si>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</si>
  <si>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</si>
  <si>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</si>
  <si>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</si>
  <si>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</si>
  <si>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</si>
  <si>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</si>
  <si>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</si>
  <si>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</si>
  <si>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</si>
  <si>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</si>
  <si>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</si>
  <si>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</si>
  <si>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</si>
  <si>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</si>
  <si>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</si>
  <si>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</si>
  <si>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</si>
  <si>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</si>
  <si>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</si>
  <si>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</si>
  <si>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</si>
  <si>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</si>
  <si>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</si>
  <si>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</si>
  <si>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</si>
  <si>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</si>
  <si>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</si>
  <si>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</si>
  <si>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</si>
  <si>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</si>
  <si>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</si>
  <si>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</si>
  <si>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</si>
  <si>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</si>
  <si>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</si>
  <si>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</si>
  <si>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</si>
  <si>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</si>
  <si>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</si>
  <si>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</si>
  <si>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</si>
  <si>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</si>
  <si>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</si>
  <si>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</si>
  <si>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</si>
  <si>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</si>
  <si>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</si>
  <si>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</si>
  <si>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</si>
  <si>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</si>
  <si>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</si>
  <si>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</si>
  <si>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</si>
  <si>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</si>
  <si>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</si>
  <si>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</si>
  <si>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</si>
  <si>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</si>
  <si>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</si>
  <si>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</si>
  <si>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</si>
  <si>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</si>
  <si>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</si>
  <si>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</si>
  <si>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</si>
  <si>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</si>
  <si>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</si>
  <si>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</si>
  <si>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</si>
  <si>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</si>
  <si>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</si>
  <si>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</si>
  <si>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</si>
  <si>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</si>
  <si>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</si>
  <si>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</si>
  <si>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</si>
  <si>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</si>
  <si>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</si>
  <si>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</si>
  <si>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</si>
  <si>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</si>
  <si>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</si>
  <si>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</si>
  <si>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</si>
  <si>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</si>
  <si>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</si>
  <si>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</si>
  <si>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</si>
  <si>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</si>
  <si>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</si>
  <si>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</si>
  <si>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</si>
  <si>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</si>
  <si>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</si>
  <si>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</si>
  <si>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</si>
  <si>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</si>
  <si>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</si>
  <si>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</si>
  <si>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</si>
  <si>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</si>
  <si>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</si>
  <si>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</si>
  <si>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</si>
  <si>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</si>
  <si>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</si>
  <si>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</si>
  <si>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</si>
  <si>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</si>
  <si>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</si>
  <si>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</si>
  <si>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</si>
  <si>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</si>
  <si>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</si>
  <si>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</si>
  <si>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</si>
  <si>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</si>
  <si>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</si>
  <si>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</si>
  <si>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</si>
  <si>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</si>
  <si>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</si>
  <si>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</si>
  <si>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</si>
  <si>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</si>
  <si>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</si>
  <si>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</si>
  <si>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</si>
  <si>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</si>
  <si>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</si>
  <si>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</si>
  <si>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</si>
  <si>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</si>
  <si>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</si>
  <si>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</si>
  <si>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</si>
  <si>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</si>
  <si>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</si>
  <si>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</si>
  <si>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</si>
  <si>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</si>
  <si>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</si>
  <si>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</si>
  <si>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</si>
  <si>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</si>
  <si>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</si>
  <si>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</si>
  <si>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</si>
  <si>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</si>
  <si>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</si>
  <si>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</si>
  <si>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</si>
  <si>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</si>
  <si>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</si>
  <si>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</si>
  <si>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</si>
  <si>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</si>
  <si>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</si>
  <si>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</si>
  <si>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</si>
  <si>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</si>
  <si>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</si>
  <si>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</si>
  <si>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</si>
  <si>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</si>
  <si>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</si>
  <si>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</si>
  <si>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</si>
  <si>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</si>
  <si>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</si>
  <si>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</si>
  <si>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</si>
  <si>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</si>
  <si>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</si>
  <si>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</si>
  <si>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</si>
  <si>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</si>
  <si>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</si>
  <si>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</si>
  <si>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</si>
  <si>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</si>
  <si>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</si>
  <si>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</si>
  <si>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</si>
  <si>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</si>
  <si>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</si>
  <si>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</si>
  <si>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</si>
  <si>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</si>
  <si>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</si>
  <si>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</si>
  <si>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</si>
  <si>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</si>
  <si>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</si>
  <si>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</si>
  <si>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</si>
  <si>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</si>
  <si>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</si>
  <si>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</si>
  <si>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</si>
  <si>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</si>
  <si>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</si>
  <si>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</si>
  <si>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</si>
  <si>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</si>
  <si>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</si>
  <si>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</si>
  <si>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</si>
  <si>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</si>
  <si>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</si>
  <si>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</si>
  <si>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</si>
  <si>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</si>
  <si>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</si>
  <si>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</si>
  <si>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</si>
  <si>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</si>
  <si>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</si>
  <si>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</si>
  <si>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</si>
  <si>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</si>
  <si>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</si>
  <si>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</si>
  <si>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</si>
  <si>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</si>
  <si>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</si>
  <si>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</si>
  <si>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</si>
  <si>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</si>
  <si>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</si>
  <si>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</si>
  <si>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</si>
  <si>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</si>
  <si>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</si>
  <si>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</si>
  <si>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</si>
  <si>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</si>
  <si>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</si>
  <si>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</si>
  <si>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</si>
  <si>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</si>
  <si>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</si>
  <si>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</si>
  <si>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</si>
  <si>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</si>
  <si>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</si>
  <si>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</si>
  <si>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</si>
  <si>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</si>
  <si>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</si>
  <si>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</si>
  <si>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</si>
  <si>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</si>
  <si>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</si>
  <si>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</si>
  <si>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</si>
  <si>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</si>
  <si>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</si>
  <si>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</si>
  <si>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</si>
  <si>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</si>
  <si>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</si>
  <si>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</si>
  <si>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</si>
  <si>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</si>
  <si>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</si>
  <si>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</si>
  <si>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</si>
  <si>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</si>
  <si>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</si>
  <si>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</si>
  <si>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</si>
  <si>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</si>
  <si>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</si>
  <si>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</si>
  <si>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</si>
  <si>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</si>
  <si>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</si>
  <si>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</si>
  <si>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</si>
  <si>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</si>
  <si>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</si>
  <si>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</si>
  <si>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</si>
  <si>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</si>
  <si>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</si>
  <si>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</si>
  <si>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</si>
  <si>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</si>
  <si>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</si>
  <si>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</si>
  <si>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</si>
  <si>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</si>
  <si>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</si>
  <si>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</si>
  <si>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</si>
  <si>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</si>
  <si>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</si>
  <si>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</si>
  <si>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</si>
  <si>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</si>
  <si>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</si>
  <si>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</si>
  <si>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</si>
  <si>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</si>
  <si>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</si>
  <si>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</si>
  <si>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</si>
  <si>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</si>
  <si>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</si>
  <si>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</si>
  <si>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</si>
  <si>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</si>
  <si>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</si>
  <si>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</si>
  <si>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</si>
  <si>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</si>
  <si>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</si>
  <si>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</si>
  <si>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</si>
  <si>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</si>
  <si>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</si>
  <si>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</si>
  <si>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</si>
  <si>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</si>
  <si>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</si>
  <si>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</si>
  <si>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</si>
  <si>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</si>
  <si>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</si>
  <si>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</si>
  <si>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</si>
  <si>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</si>
  <si>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</si>
  <si>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</si>
  <si>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</si>
  <si>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</si>
  <si>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</si>
  <si>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</si>
  <si>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</si>
  <si>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</si>
  <si>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</si>
  <si>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</si>
  <si>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</si>
  <si>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</si>
  <si>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</si>
  <si>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</si>
  <si>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</si>
  <si>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</si>
  <si>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</si>
  <si>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</si>
  <si>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</si>
  <si>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</si>
  <si>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</si>
  <si>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</si>
  <si>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</si>
  <si>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</si>
  <si>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</si>
  <si>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</si>
  <si>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</si>
  <si>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</si>
  <si>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</si>
  <si>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</si>
  <si>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</si>
  <si>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</si>
  <si>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</si>
  <si>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</si>
  <si>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</si>
  <si>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</si>
  <si>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</si>
  <si>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</si>
  <si>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</si>
  <si>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</si>
  <si>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</si>
  <si>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</si>
  <si>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</si>
  <si>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</si>
  <si>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</si>
  <si>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</si>
  <si>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</si>
  <si>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</si>
  <si>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</si>
  <si>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</si>
  <si>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</si>
  <si>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</si>
  <si>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</si>
  <si>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</si>
  <si>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</si>
  <si>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</si>
  <si>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</si>
  <si>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</si>
  <si>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</si>
  <si>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</si>
  <si>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</si>
  <si>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</si>
  <si>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</si>
  <si>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</si>
  <si>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</si>
  <si>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</si>
  <si>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</si>
  <si>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</si>
  <si>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</si>
  <si>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</si>
  <si>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</si>
  <si>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</si>
  <si>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</si>
  <si>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</si>
  <si>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</si>
  <si>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</si>
  <si>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</si>
  <si>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</si>
  <si>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</si>
  <si>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</si>
  <si>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</si>
  <si>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</si>
  <si>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</si>
  <si>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</si>
  <si>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</si>
  <si>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</si>
  <si>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</si>
  <si>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</si>
  <si>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</si>
  <si>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</si>
  <si>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</si>
  <si>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</si>
  <si>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</si>
  <si>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</si>
  <si>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</si>
  <si>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</si>
  <si>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</si>
  <si>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</si>
  <si>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</si>
  <si>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</si>
  <si>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</si>
  <si>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</si>
  <si>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</si>
  <si>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</si>
  <si>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</si>
  <si>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</si>
  <si>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</si>
  <si>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</si>
  <si>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</si>
  <si>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</si>
  <si>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</si>
  <si>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</si>
  <si>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</si>
  <si>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</si>
  <si>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</si>
  <si>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</si>
  <si>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</si>
  <si>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</si>
  <si>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</si>
  <si>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</si>
  <si>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</si>
  <si>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</si>
  <si>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</si>
  <si>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</si>
  <si>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</si>
  <si>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</si>
  <si>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</si>
  <si>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</si>
  <si>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</si>
  <si>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</si>
  <si>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</si>
  <si>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</si>
  <si>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</si>
  <si>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</si>
  <si>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</si>
  <si>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</si>
  <si>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</si>
  <si>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</si>
  <si>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</si>
  <si>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</si>
  <si>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</si>
  <si>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</si>
  <si>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</si>
  <si>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</si>
  <si>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</si>
  <si>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</si>
  <si>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</si>
  <si>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</si>
  <si>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</si>
  <si>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</si>
  <si>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</si>
  <si>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</si>
  <si>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</si>
  <si>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</si>
  <si>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</si>
  <si>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</si>
  <si>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</si>
  <si>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</si>
  <si>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</si>
  <si>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</si>
  <si>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</si>
  <si>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</si>
  <si>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</si>
  <si>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</si>
  <si>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</si>
  <si>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</si>
  <si>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</si>
  <si>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</si>
  <si>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</si>
  <si>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</si>
  <si>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</si>
  <si>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</si>
  <si>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</si>
  <si>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</si>
  <si>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</si>
  <si>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</si>
  <si>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</si>
  <si>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</si>
  <si>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</si>
  <si>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</si>
  <si>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</si>
  <si>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</si>
  <si>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</si>
  <si>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</si>
  <si>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</si>
  <si>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</si>
  <si>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</si>
  <si>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</si>
  <si>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</si>
  <si>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</si>
  <si>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</si>
  <si>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</si>
  <si>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</si>
  <si>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</si>
  <si>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</si>
  <si>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</si>
  <si>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</si>
  <si>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</si>
  <si>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</si>
  <si>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</si>
  <si>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</si>
  <si>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</si>
  <si>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</si>
  <si>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</si>
  <si>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</si>
  <si>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</si>
  <si>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</si>
  <si>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</si>
  <si>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</si>
  <si>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</si>
  <si>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</si>
  <si>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</si>
  <si>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</si>
  <si>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</si>
  <si>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</si>
  <si>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</si>
  <si>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</si>
  <si>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</si>
  <si>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</si>
  <si>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</si>
  <si>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</si>
  <si>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</si>
  <si>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</si>
  <si>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</si>
  <si>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</si>
  <si>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</si>
  <si>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</si>
  <si>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</si>
  <si>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</si>
  <si>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</si>
  <si>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</si>
  <si>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</si>
  <si>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</si>
  <si>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</si>
  <si>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</si>
  <si>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</si>
  <si>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</si>
  <si>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</si>
  <si>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</si>
  <si>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</si>
  <si>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</si>
  <si>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</si>
  <si>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</si>
  <si>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</si>
  <si>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</si>
  <si>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</si>
  <si>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</si>
  <si>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</si>
  <si>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</si>
  <si>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</si>
  <si>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</si>
  <si>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</si>
  <si>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</si>
  <si>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</si>
  <si>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</si>
  <si>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</si>
  <si>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</si>
  <si>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</si>
  <si>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</si>
  <si>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</si>
  <si>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</si>
  <si>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</si>
  <si>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</si>
  <si>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</si>
  <si>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</si>
  <si>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</si>
  <si>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</si>
  <si>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</si>
  <si>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</si>
  <si>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</si>
  <si>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</si>
  <si>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</si>
  <si>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</si>
  <si>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</si>
  <si>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</si>
  <si>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</si>
  <si>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</si>
  <si>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</si>
  <si>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</si>
  <si>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</si>
  <si>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</si>
  <si>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</si>
  <si>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</si>
  <si>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</si>
  <si>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</si>
  <si>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</si>
  <si>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</si>
  <si>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</si>
  <si>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</si>
  <si>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</si>
  <si>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</si>
  <si>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</si>
  <si>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</si>
  <si>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</si>
  <si>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</si>
  <si>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</si>
  <si>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</si>
  <si>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</si>
  <si>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</si>
  <si>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</si>
  <si>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</si>
  <si>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</si>
  <si>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</si>
  <si>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</si>
  <si>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</si>
  <si>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</si>
  <si>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</si>
  <si>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</si>
  <si>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</si>
  <si>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</si>
  <si>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</si>
  <si>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</si>
  <si>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</si>
  <si>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</si>
  <si>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</si>
  <si>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</si>
  <si>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</si>
  <si>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</si>
  <si>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</si>
  <si>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</si>
  <si>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</si>
  <si>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</si>
  <si>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</si>
  <si>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</si>
  <si>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</si>
  <si>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</si>
  <si>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</si>
  <si>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</si>
  <si>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</si>
  <si>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</si>
  <si>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</si>
  <si>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</si>
  <si>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</si>
  <si>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</si>
  <si>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</si>
  <si>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</si>
  <si>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</si>
  <si>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</si>
  <si>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</si>
  <si>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</si>
  <si>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</si>
  <si>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</si>
  <si>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</si>
  <si>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</si>
  <si>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</si>
  <si>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</si>
  <si>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</si>
  <si>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</si>
  <si>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</si>
  <si>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</si>
  <si>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</si>
  <si>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</si>
  <si>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</si>
  <si>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</si>
  <si>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</si>
  <si>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</si>
  <si>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</si>
  <si>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</si>
  <si>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</si>
  <si>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</si>
  <si>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</si>
  <si>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</si>
  <si>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</si>
  <si>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</si>
  <si>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</si>
  <si>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</si>
  <si>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</si>
  <si>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</si>
  <si>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</si>
  <si>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</si>
  <si>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</si>
  <si>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</si>
  <si>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</si>
  <si>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</si>
  <si>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</si>
  <si>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</si>
  <si>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</si>
  <si>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</si>
  <si>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</si>
  <si>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</si>
  <si>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</si>
  <si>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</si>
  <si>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</si>
  <si>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</si>
  <si>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</si>
  <si>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</si>
  <si>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</si>
  <si>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</si>
  <si>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</si>
  <si>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</si>
  <si>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</si>
  <si>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</si>
  <si>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</si>
  <si>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</si>
  <si>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</si>
  <si>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</si>
  <si>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</si>
  <si>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</si>
  <si>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</si>
  <si>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</si>
  <si>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</si>
  <si>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</si>
  <si>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</si>
  <si>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</si>
  <si>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</si>
  <si>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</si>
  <si>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</si>
  <si>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</si>
  <si>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</si>
  <si>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</si>
  <si>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</si>
  <si>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</si>
  <si>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</si>
  <si>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</si>
  <si>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</si>
  <si>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</si>
  <si>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</si>
  <si>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</si>
  <si>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</si>
  <si>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</si>
  <si>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</si>
  <si>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</si>
  <si>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</si>
  <si>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</si>
  <si>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</si>
  <si>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</si>
  <si>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</si>
  <si>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</si>
  <si>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</si>
  <si>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</si>
  <si>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</si>
  <si>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</si>
  <si>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</si>
  <si>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</si>
  <si>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</si>
  <si>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</si>
  <si>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</si>
  <si>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</si>
  <si>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</si>
  <si>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</si>
  <si>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</si>
  <si>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</si>
  <si>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</si>
  <si>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</si>
  <si>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</si>
  <si>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</si>
  <si>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</si>
  <si>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</si>
  <si>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</si>
  <si>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</si>
  <si>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</si>
  <si>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</si>
  <si>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</si>
  <si>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</si>
  <si>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</si>
  <si>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</si>
  <si>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</si>
  <si>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</si>
  <si>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</si>
  <si>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</si>
  <si>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</si>
  <si>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</si>
  <si>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</si>
  <si>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</si>
  <si>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</si>
  <si>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</si>
  <si>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</si>
  <si>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</si>
  <si>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</si>
  <si>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</si>
  <si>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</si>
  <si>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</si>
  <si>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</si>
  <si>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</si>
  <si>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</si>
  <si>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</si>
  <si>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</si>
  <si>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</si>
  <si>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</si>
  <si>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</si>
  <si>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</si>
  <si>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</si>
  <si>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</si>
  <si>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</si>
  <si>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</si>
  <si>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</si>
  <si>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</si>
  <si>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</si>
  <si>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</si>
  <si>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</si>
  <si>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</si>
  <si>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</si>
  <si>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</si>
  <si>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</si>
  <si>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</si>
  <si>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</si>
  <si>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</si>
  <si>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</si>
  <si>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</si>
  <si>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</si>
  <si>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</si>
  <si>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</si>
  <si>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</si>
  <si>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</si>
  <si>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</si>
  <si>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</si>
  <si>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</si>
  <si>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</si>
  <si>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</si>
  <si>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</si>
  <si>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</si>
  <si>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</si>
  <si>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</si>
  <si>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</si>
  <si>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</si>
  <si>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</si>
  <si>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</si>
  <si>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</si>
  <si>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</si>
  <si>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</si>
  <si>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</si>
  <si>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</si>
  <si>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</si>
  <si>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</si>
  <si>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</si>
  <si>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</si>
  <si>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</si>
  <si>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</si>
  <si>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</si>
  <si>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</si>
  <si>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</si>
  <si>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</si>
  <si>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</si>
  <si>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</si>
  <si>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</si>
  <si>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</si>
  <si>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</si>
  <si>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</si>
  <si>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</si>
  <si>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</si>
  <si>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</si>
  <si>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</si>
  <si>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</si>
  <si>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</si>
  <si>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</si>
  <si>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</si>
  <si>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</si>
  <si>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</si>
  <si>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</si>
  <si>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</si>
  <si>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</si>
  <si>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</si>
  <si>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</si>
  <si>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</si>
  <si>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</si>
  <si>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</si>
  <si>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</si>
  <si>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</si>
  <si>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</si>
  <si>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</si>
  <si>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</si>
  <si>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</si>
  <si>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</si>
  <si>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</si>
  <si>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</si>
  <si>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</si>
  <si>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</si>
  <si>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</si>
  <si>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</si>
  <si>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</si>
  <si>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</si>
  <si>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</si>
  <si>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</si>
  <si>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</si>
  <si>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</si>
  <si>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</si>
  <si>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</si>
  <si>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</si>
  <si>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</si>
  <si>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</si>
  <si>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</si>
  <si>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</si>
  <si>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</si>
  <si>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</si>
  <si>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</si>
  <si>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</si>
  <si>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</si>
  <si>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</si>
  <si>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</si>
  <si>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</si>
  <si>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</si>
  <si>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</si>
  <si>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</si>
  <si>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</si>
  <si>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</si>
  <si>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</si>
  <si>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</si>
  <si>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</si>
  <si>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</si>
  <si>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</si>
  <si>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</si>
  <si>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</si>
  <si>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</si>
  <si>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</si>
  <si>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</si>
  <si>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</si>
  <si>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</si>
  <si>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</si>
  <si>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</si>
  <si>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</si>
  <si>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</si>
  <si>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</si>
  <si>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</si>
  <si>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</si>
  <si>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</si>
  <si>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</si>
  <si>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</si>
  <si>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</si>
  <si>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</si>
  <si>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</si>
  <si>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</si>
  <si>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</si>
  <si>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</si>
  <si>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</si>
  <si>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</si>
  <si>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</si>
  <si>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</si>
  <si>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</si>
  <si>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</si>
  <si>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</si>
  <si>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</si>
  <si>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</si>
  <si>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</si>
  <si>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</si>
  <si>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</si>
  <si>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</si>
  <si>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</si>
  <si>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</si>
  <si>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</si>
  <si>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</si>
  <si>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</si>
  <si>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</si>
  <si>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</si>
  <si>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</si>
  <si>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</si>
  <si>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</si>
  <si>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</si>
  <si>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</si>
  <si>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</si>
  <si>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</si>
  <si>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</si>
  <si>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</si>
  <si>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</si>
  <si>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</si>
  <si>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</si>
  <si>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</si>
  <si>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</si>
  <si>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</si>
  <si>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</si>
  <si>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</si>
  <si>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</si>
  <si>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</si>
  <si>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</si>
  <si>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</si>
  <si>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</si>
  <si>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</si>
  <si>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</si>
  <si>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</si>
  <si>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</si>
  <si>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</si>
  <si>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</si>
  <si>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</si>
  <si>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</si>
  <si>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</si>
  <si>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</si>
  <si>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</si>
  <si>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</si>
  <si>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</si>
  <si>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</si>
  <si>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</si>
  <si>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</si>
  <si>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</si>
  <si>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</si>
  <si>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</si>
  <si>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</si>
  <si>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</si>
  <si>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</si>
  <si>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</si>
  <si>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</si>
  <si>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</si>
  <si>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</si>
  <si>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</si>
  <si>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</si>
  <si>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</si>
  <si>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</si>
  <si>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</si>
  <si>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</si>
  <si>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</si>
  <si>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</si>
  <si>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</si>
  <si>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</si>
  <si>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</si>
  <si>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</si>
  <si>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</si>
  <si>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</si>
  <si>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</si>
  <si>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</si>
  <si>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</si>
  <si>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</si>
  <si>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</si>
  <si>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</si>
  <si>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</si>
  <si>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</si>
  <si>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</si>
  <si>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</si>
  <si>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</si>
  <si>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</si>
  <si>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</si>
  <si>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</si>
  <si>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</si>
  <si>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</si>
  <si>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</si>
  <si>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</si>
  <si>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</si>
  <si>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</si>
  <si>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</si>
  <si>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</si>
  <si>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</si>
  <si>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</si>
  <si>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</si>
  <si>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</si>
  <si>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</si>
  <si>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</si>
  <si>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</si>
  <si>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</si>
  <si>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</si>
  <si>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</si>
  <si>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</si>
  <si>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</si>
  <si>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</si>
  <si>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</si>
  <si>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</si>
  <si>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</si>
  <si>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</si>
  <si>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</si>
  <si>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</si>
  <si>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</si>
  <si>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</si>
  <si>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</si>
  <si>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</si>
  <si>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</si>
  <si>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</si>
  <si>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</si>
  <si>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</si>
  <si>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</si>
  <si>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</si>
  <si>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</si>
  <si>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</si>
  <si>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</si>
  <si>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</si>
  <si>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</si>
  <si>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</si>
  <si>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</si>
  <si>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</si>
  <si>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</si>
  <si>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</si>
  <si>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</si>
  <si>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</si>
  <si>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</si>
  <si>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</si>
  <si>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</si>
  <si>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</si>
  <si>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</si>
  <si>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</si>
  <si>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</si>
  <si>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</si>
  <si>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</si>
  <si>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</si>
  <si>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</si>
  <si>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</si>
  <si>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</si>
  <si>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</si>
  <si>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</si>
  <si>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</si>
  <si>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</si>
  <si>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</si>
  <si>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</si>
  <si>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</si>
  <si>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</si>
  <si>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</si>
  <si>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</si>
  <si>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</si>
  <si>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</si>
  <si>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</si>
  <si>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</si>
  <si>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</si>
  <si>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</si>
  <si>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</si>
  <si>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</si>
  <si>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</si>
  <si>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</si>
  <si>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</si>
  <si>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</si>
  <si>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</si>
  <si>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</si>
  <si>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</si>
  <si>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</si>
  <si>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</si>
  <si>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</si>
  <si>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</si>
  <si>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</si>
  <si>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</si>
  <si>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</si>
  <si>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</si>
  <si>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</si>
  <si>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</si>
  <si>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</si>
  <si>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</si>
  <si>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</si>
  <si>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</si>
  <si>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</si>
  <si>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</si>
  <si>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</si>
  <si>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</si>
  <si>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</si>
  <si>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</si>
  <si>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</si>
  <si>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</si>
  <si>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</si>
  <si>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</si>
  <si>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</si>
  <si>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</si>
  <si>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</si>
  <si>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</si>
  <si>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</si>
  <si>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</si>
  <si>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</si>
  <si>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</si>
  <si>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</si>
  <si>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</si>
  <si>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</si>
  <si>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</si>
  <si>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</si>
  <si>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</si>
  <si>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</si>
  <si>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</si>
  <si>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</si>
  <si>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</si>
  <si>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</si>
  <si>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</si>
  <si>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</si>
  <si>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</si>
  <si>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</si>
  <si>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</si>
  <si>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</si>
  <si>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</si>
  <si>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</si>
  <si>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</si>
  <si>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</si>
  <si>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</si>
  <si>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</si>
  <si>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</si>
  <si>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</si>
  <si>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</si>
  <si>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</si>
  <si>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</si>
  <si>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</si>
  <si>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</si>
  <si>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</si>
  <si>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</si>
  <si>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</si>
  <si>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</si>
  <si>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</si>
  <si>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</si>
  <si>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</si>
  <si>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</si>
  <si>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</si>
  <si>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</si>
  <si>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</si>
  <si>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</si>
  <si>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</si>
  <si>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</si>
  <si>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</si>
  <si>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</si>
  <si>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</si>
  <si>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</si>
  <si>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</si>
  <si>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</si>
  <si>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</si>
  <si>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</si>
  <si>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</si>
  <si>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</si>
  <si>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</si>
  <si>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</si>
  <si>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</si>
  <si>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</si>
  <si>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</si>
  <si>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</si>
  <si>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</si>
  <si>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</si>
  <si>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</si>
  <si>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</si>
  <si>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</si>
  <si>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</si>
  <si>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</si>
  <si>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</si>
  <si>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</si>
  <si>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</si>
  <si>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</si>
  <si>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</si>
  <si>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</si>
  <si>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</si>
  <si>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</si>
  <si>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</si>
  <si>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</si>
  <si>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</si>
  <si>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</si>
  <si>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</si>
  <si>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</si>
  <si>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</si>
  <si>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</si>
  <si>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</si>
  <si>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</si>
  <si>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</si>
  <si>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</si>
  <si>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</si>
  <si>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</si>
  <si>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</si>
  <si>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</si>
  <si>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</si>
  <si>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</si>
  <si>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</si>
  <si>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</si>
  <si>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</si>
  <si>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</si>
  <si>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</si>
  <si>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</si>
  <si>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</si>
  <si>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</si>
  <si>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</si>
  <si>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</si>
  <si>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</si>
  <si>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</si>
  <si>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</si>
  <si>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</si>
  <si>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</si>
  <si>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</si>
  <si>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</si>
  <si>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</si>
  <si>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</si>
  <si>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</si>
  <si>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</si>
  <si>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</si>
  <si>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</si>
  <si>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</si>
  <si>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</si>
  <si>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</si>
  <si>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</si>
  <si>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</si>
  <si>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</si>
  <si>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</si>
  <si>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</si>
  <si>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</si>
  <si>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</si>
  <si>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</si>
  <si>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</si>
  <si>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</si>
  <si>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</si>
  <si>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</si>
  <si>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</si>
  <si>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</si>
  <si>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</si>
  <si>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</si>
  <si>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</si>
  <si>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</si>
  <si>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</si>
  <si>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</si>
  <si>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</si>
  <si>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</si>
  <si>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</si>
  <si>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</si>
  <si>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</si>
  <si>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</si>
  <si>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</si>
  <si>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</si>
  <si>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</si>
  <si>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</si>
  <si>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</si>
  <si>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</si>
  <si>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</si>
  <si>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</si>
  <si>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</si>
  <si>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</si>
  <si>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</si>
  <si>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</si>
  <si>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</si>
  <si>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</si>
  <si>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</si>
  <si>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</si>
  <si>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</si>
  <si>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</si>
  <si>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</si>
  <si>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</si>
  <si>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</si>
  <si>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</si>
  <si>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</si>
  <si>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</si>
  <si>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</si>
  <si>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</si>
  <si>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</si>
  <si>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</si>
  <si>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</si>
  <si>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</si>
  <si>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</si>
  <si>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</si>
  <si>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</si>
  <si>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</si>
  <si>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</si>
  <si>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</si>
  <si>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</si>
  <si>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</si>
  <si>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</si>
  <si>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</si>
  <si>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</si>
  <si>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</si>
  <si>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</si>
  <si>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</si>
  <si>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</si>
  <si>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</si>
  <si>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</si>
  <si>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</si>
  <si>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</si>
  <si>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</si>
  <si>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</si>
  <si>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</si>
  <si>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</si>
  <si>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</si>
  <si>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</si>
  <si>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</si>
  <si>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</si>
  <si>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</si>
  <si>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</si>
  <si>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</si>
  <si>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</si>
  <si>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</si>
  <si>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</si>
  <si>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</si>
  <si>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</si>
  <si>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</si>
  <si>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</si>
  <si>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</si>
  <si>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</si>
  <si>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</si>
  <si>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</si>
  <si>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</si>
  <si>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</si>
  <si>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</si>
  <si>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</si>
  <si>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</si>
  <si>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</si>
  <si>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</si>
  <si>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</si>
  <si>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</si>
  <si>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</si>
  <si>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</si>
  <si>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</si>
  <si>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</si>
  <si>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</si>
  <si>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</si>
  <si>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</si>
  <si>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</si>
  <si>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</si>
  <si>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</si>
  <si>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</si>
  <si>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</si>
  <si>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</si>
  <si>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</si>
  <si>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</si>
  <si>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</si>
  <si>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</si>
  <si>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</si>
  <si>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</si>
  <si>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</si>
  <si>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</si>
  <si>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</si>
  <si>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</si>
  <si>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</si>
  <si>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</si>
  <si>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</si>
  <si>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</si>
  <si>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</si>
  <si>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</si>
  <si>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</si>
  <si>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</si>
  <si>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</si>
  <si>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</si>
  <si>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</si>
  <si>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</si>
  <si>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</si>
  <si>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</si>
  <si>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</si>
  <si>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</si>
  <si>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</si>
  <si>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</si>
  <si>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</si>
  <si>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</si>
  <si>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</si>
  <si>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</si>
  <si>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</si>
  <si>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</si>
  <si>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</si>
  <si>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</si>
  <si>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</si>
  <si>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</si>
  <si>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</si>
  <si>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</si>
  <si>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</si>
  <si>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</si>
  <si>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</si>
  <si>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</si>
  <si>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</si>
  <si>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</si>
  <si>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</si>
  <si>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</si>
  <si>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</si>
  <si>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</si>
  <si>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</si>
  <si>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</si>
  <si>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</si>
  <si>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</si>
  <si>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</si>
  <si>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</si>
  <si>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</si>
  <si>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</si>
  <si>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</si>
  <si>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</si>
  <si>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</si>
  <si>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</si>
  <si>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</si>
  <si>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</si>
  <si>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</si>
  <si>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</si>
  <si>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</si>
  <si>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</si>
  <si>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</si>
  <si>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</si>
  <si>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</si>
  <si>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</si>
  <si>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</si>
  <si>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</si>
  <si>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</si>
  <si>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</si>
  <si>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</si>
  <si>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</si>
  <si>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</si>
  <si>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</si>
  <si>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</si>
  <si>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</si>
  <si>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</si>
  <si>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</si>
  <si>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</si>
  <si>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</si>
  <si>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</si>
  <si>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</si>
  <si>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</si>
  <si>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</si>
  <si>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</si>
  <si>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</si>
  <si>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</si>
  <si>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</si>
  <si>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</si>
  <si>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</si>
  <si>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</si>
  <si>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</si>
  <si>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</si>
  <si>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</si>
  <si>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</si>
  <si>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</si>
  <si>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</si>
  <si>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</si>
  <si>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</si>
  <si>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</si>
  <si>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</si>
  <si>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</si>
  <si>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</si>
  <si>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</si>
  <si>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</si>
  <si>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</si>
  <si>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</si>
  <si>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</si>
  <si>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</si>
  <si>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</si>
  <si>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</si>
  <si>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</si>
  <si>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</si>
  <si>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</si>
  <si>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</si>
  <si>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</si>
  <si>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</si>
  <si>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</si>
  <si>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</si>
  <si>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</si>
  <si>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</si>
  <si>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</si>
  <si>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</si>
  <si>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</si>
  <si>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</si>
  <si>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</si>
  <si>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</si>
  <si>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</si>
  <si>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</si>
  <si>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</si>
  <si>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</si>
  <si>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</si>
  <si>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</si>
  <si>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</si>
  <si>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</si>
  <si>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</si>
  <si>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</si>
  <si>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</si>
  <si>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</si>
  <si>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</si>
  <si>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</si>
  <si>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</si>
  <si>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</si>
  <si>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</si>
  <si>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</si>
  <si>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</si>
  <si>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</si>
  <si>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</si>
  <si>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</si>
  <si>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</si>
  <si>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</si>
  <si>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</si>
  <si>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</si>
  <si>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</si>
  <si>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</si>
  <si>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</si>
  <si>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</si>
  <si>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</si>
  <si>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</si>
  <si>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</si>
  <si>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</si>
  <si>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</si>
  <si>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</si>
  <si>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</si>
  <si>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</si>
  <si>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</si>
  <si>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</si>
  <si>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</si>
  <si>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</si>
  <si>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</si>
  <si>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</si>
  <si>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</si>
  <si>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</si>
  <si>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</si>
  <si>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</si>
  <si>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</si>
  <si>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</si>
  <si>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</si>
  <si>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</si>
  <si>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</si>
  <si>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</si>
  <si>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</si>
  <si>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</si>
  <si>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</si>
  <si>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</si>
  <si>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</si>
  <si>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</si>
  <si>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</si>
  <si>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</si>
  <si>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</si>
  <si>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</si>
  <si>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</si>
  <si>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</si>
  <si>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</si>
  <si>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</si>
  <si>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</si>
  <si>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</si>
  <si>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</si>
  <si>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</si>
  <si>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</si>
  <si>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</si>
  <si>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</si>
  <si>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</si>
  <si>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</si>
  <si>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</si>
  <si>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</si>
  <si>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</si>
  <si>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</si>
  <si>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</si>
  <si>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</si>
  <si>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</si>
  <si>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</si>
  <si>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</si>
  <si>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</si>
  <si>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</si>
  <si>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</si>
  <si>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</si>
  <si>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</si>
  <si>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</si>
  <si>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</si>
  <si>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</si>
  <si>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</si>
  <si>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</si>
  <si>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</si>
  <si>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</si>
  <si>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</si>
  <si>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</si>
  <si>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</si>
  <si>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</si>
  <si>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</si>
  <si>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</si>
  <si>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</si>
  <si>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</si>
  <si>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</si>
  <si>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</si>
  <si>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</si>
  <si>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</si>
  <si>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</si>
  <si>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</si>
  <si>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</si>
  <si>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</si>
  <si>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</si>
  <si>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</si>
  <si>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</si>
  <si>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</si>
  <si>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</si>
  <si>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</si>
  <si>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</si>
  <si>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</si>
  <si>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</si>
  <si>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</si>
  <si>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</si>
  <si>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</si>
  <si>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</si>
  <si>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</si>
  <si>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</si>
  <si>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</si>
  <si>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</si>
  <si>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</si>
  <si>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</si>
  <si>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</si>
  <si>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</si>
  <si>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</si>
  <si>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</si>
  <si>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</si>
  <si>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</si>
  <si>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</si>
  <si>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</si>
  <si>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</si>
  <si>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</si>
  <si>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</si>
  <si>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</si>
  <si>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</si>
  <si>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</si>
  <si>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</si>
  <si>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</si>
  <si>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</si>
  <si>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</si>
  <si>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</si>
  <si>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</si>
  <si>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</si>
  <si>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</si>
  <si>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</si>
  <si>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</si>
  <si>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</si>
  <si>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</si>
  <si>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</si>
  <si>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</si>
  <si>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</si>
  <si>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</si>
  <si>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</si>
  <si>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</si>
  <si>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</si>
  <si>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</si>
  <si>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</si>
  <si>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</si>
  <si>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</si>
  <si>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</si>
  <si>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</si>
  <si>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</si>
  <si>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</si>
  <si>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</si>
  <si>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</si>
  <si>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</si>
  <si>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</si>
  <si>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</si>
  <si>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</si>
  <si>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</si>
  <si>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</si>
  <si>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</si>
  <si>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</si>
  <si>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</si>
  <si>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</si>
  <si>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</si>
  <si>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</si>
  <si>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</si>
  <si>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</si>
  <si>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</si>
  <si>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</si>
  <si>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</si>
  <si>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</si>
  <si>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</si>
  <si>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</si>
  <si>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</si>
  <si>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</si>
  <si>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</si>
  <si>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</si>
  <si>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</si>
  <si>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</si>
  <si>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</si>
  <si>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</si>
  <si>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</si>
  <si>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</si>
  <si>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</si>
  <si>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</si>
  <si>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</si>
  <si>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</si>
  <si>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</si>
  <si>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</si>
  <si>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</si>
  <si>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</si>
  <si>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</si>
  <si>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</si>
  <si>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</si>
  <si>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</si>
  <si>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</si>
  <si>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</si>
  <si>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</si>
  <si>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</si>
  <si>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</si>
  <si>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</si>
  <si>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</si>
  <si>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</si>
  <si>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</si>
  <si>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</si>
  <si>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</si>
  <si>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</si>
  <si>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</si>
  <si>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</si>
  <si>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</si>
  <si>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</si>
  <si>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</si>
  <si>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</si>
  <si>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</si>
  <si>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</si>
  <si>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</si>
  <si>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</si>
  <si>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</si>
  <si>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</si>
  <si>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</si>
  <si>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</si>
  <si>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</si>
  <si>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</si>
  <si>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</si>
  <si>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</si>
  <si>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</si>
  <si>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</si>
  <si>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</si>
  <si>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</si>
  <si>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</si>
  <si>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</si>
  <si>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</si>
  <si>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</si>
  <si>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</si>
  <si>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</si>
  <si>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</si>
  <si>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</si>
  <si>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</si>
  <si>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</si>
  <si>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</si>
  <si>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</si>
  <si>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</si>
  <si>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</si>
  <si>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</si>
  <si>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</si>
  <si>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</si>
  <si>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</si>
  <si>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</si>
  <si>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</si>
  <si>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</si>
  <si>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</si>
  <si>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</si>
  <si>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</si>
  <si>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</si>
  <si>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</si>
  <si>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</si>
  <si>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</si>
  <si>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</si>
  <si>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</si>
  <si>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</si>
  <si>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</si>
  <si>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</si>
  <si>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</si>
  <si>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</si>
  <si>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</si>
  <si>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</si>
  <si>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</si>
  <si>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</si>
  <si>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</si>
  <si>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</si>
  <si>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</si>
  <si>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</si>
  <si>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</si>
  <si>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</si>
  <si>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</si>
  <si>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</si>
  <si>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</si>
  <si>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</si>
  <si>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</si>
  <si>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</si>
  <si>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</si>
  <si>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</si>
  <si>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</si>
  <si>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</si>
  <si>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</si>
  <si>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</si>
  <si>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</si>
  <si>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</si>
  <si>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</si>
  <si>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</si>
  <si>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</si>
  <si>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</si>
  <si>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</si>
  <si>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</si>
  <si>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</si>
  <si>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</si>
  <si>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</si>
  <si>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</si>
  <si>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</si>
  <si>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</si>
  <si>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</si>
  <si>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</si>
  <si>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</si>
  <si>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</si>
  <si>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</si>
  <si>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</si>
  <si>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</si>
  <si>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</si>
  <si>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</si>
  <si>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</si>
  <si>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</si>
  <si>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</si>
  <si>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</si>
  <si>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</si>
  <si>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</si>
  <si>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</si>
  <si>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</si>
  <si>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</si>
  <si>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</si>
  <si>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</si>
  <si>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</si>
  <si>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</si>
  <si>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</si>
  <si>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</si>
  <si>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</si>
  <si>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</si>
  <si>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</si>
  <si>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</si>
  <si>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</si>
  <si>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</si>
  <si>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</si>
  <si>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</si>
  <si>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</si>
  <si>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</si>
  <si>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</si>
  <si>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</si>
  <si>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</si>
  <si>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</si>
  <si>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</si>
  <si>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</si>
  <si>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</si>
  <si>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</si>
  <si>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</si>
  <si>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</si>
  <si>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</si>
  <si>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</si>
  <si>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</si>
  <si>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</si>
  <si>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</si>
  <si>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</si>
  <si>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</si>
  <si>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</si>
  <si>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</si>
  <si>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</si>
  <si>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</si>
  <si>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</si>
  <si>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</si>
  <si>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</si>
  <si>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</si>
  <si>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</si>
  <si>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</si>
  <si>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</si>
  <si>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</si>
  <si>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</si>
  <si>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</si>
  <si>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</si>
  <si>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</si>
  <si>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</si>
  <si>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</si>
  <si>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</si>
  <si>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</si>
  <si>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</si>
  <si>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</si>
  <si>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</si>
  <si>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</si>
  <si>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</si>
  <si>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</si>
  <si>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</si>
  <si>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</si>
  <si>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</si>
  <si>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</si>
  <si>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</si>
  <si>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</si>
  <si>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</si>
  <si>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</si>
  <si>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</si>
  <si>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</si>
  <si>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</si>
  <si>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</si>
  <si>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</si>
  <si>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</si>
  <si>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</si>
  <si>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</si>
  <si>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</si>
  <si>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</si>
  <si>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</si>
  <si>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</si>
  <si>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</si>
  <si>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</si>
  <si>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</si>
  <si>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</si>
  <si>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</si>
  <si>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</si>
  <si>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</si>
  <si>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</si>
  <si>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</si>
  <si>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</si>
  <si>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</si>
  <si>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</si>
  <si>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</si>
  <si>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</si>
  <si>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</si>
  <si>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</si>
  <si>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</si>
  <si>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</si>
  <si>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</si>
  <si>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</si>
  <si>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</si>
  <si>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</si>
  <si>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</si>
  <si>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</si>
  <si>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</si>
  <si>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</si>
  <si>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</si>
  <si>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</si>
  <si>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</si>
  <si>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</si>
  <si>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</si>
  <si>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</si>
  <si>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</si>
  <si>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</si>
  <si>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</si>
  <si>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</si>
  <si>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</si>
  <si>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</si>
  <si>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</si>
  <si>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</si>
  <si>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</si>
  <si>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</si>
  <si>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</si>
  <si>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</si>
  <si>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</si>
  <si>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</si>
  <si>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</si>
  <si>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</si>
  <si>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</si>
  <si>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</si>
  <si>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</si>
  <si>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</si>
  <si>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</si>
  <si>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</si>
  <si>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</si>
  <si>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</si>
  <si>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</si>
  <si>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</si>
  <si>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</si>
  <si>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</si>
  <si>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</si>
  <si>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</si>
  <si>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</si>
  <si>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</si>
  <si>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</si>
  <si>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</si>
  <si>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</si>
  <si>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</si>
  <si>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</si>
  <si>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</si>
  <si>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</si>
  <si>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</si>
  <si>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</si>
  <si>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</si>
  <si>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</si>
  <si>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</si>
  <si>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</si>
  <si>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</si>
  <si>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</si>
  <si>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</si>
  <si>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</si>
  <si>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</si>
  <si>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</si>
  <si>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</si>
  <si>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</si>
  <si>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</si>
  <si>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</si>
  <si>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</si>
  <si>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</si>
  <si>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</si>
  <si>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</si>
  <si>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</si>
  <si>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</si>
  <si>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</si>
  <si>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</si>
  <si>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</si>
  <si>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</si>
  <si>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</si>
  <si>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</si>
  <si>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</si>
  <si>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</si>
  <si>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</si>
  <si>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</si>
  <si>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</si>
  <si>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</si>
  <si>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</si>
  <si>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</si>
  <si>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</si>
  <si>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</si>
  <si>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</si>
  <si>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</si>
  <si>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</si>
  <si>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</si>
  <si>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</si>
  <si>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</si>
  <si>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</si>
  <si>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</si>
  <si>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</si>
  <si>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</si>
  <si>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</si>
  <si>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</si>
  <si>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</si>
  <si>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</si>
  <si>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</si>
  <si>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</si>
  <si>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</si>
  <si>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</si>
  <si>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</si>
  <si>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</si>
  <si>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</si>
  <si>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</si>
  <si>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</si>
  <si>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</si>
  <si>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</si>
  <si>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</si>
  <si>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</si>
  <si>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</si>
  <si>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</si>
  <si>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</si>
  <si>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</si>
  <si>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</si>
  <si>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</si>
  <si>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</si>
  <si>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</si>
  <si>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</si>
  <si>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</si>
  <si>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</si>
  <si>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</si>
  <si>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</si>
  <si>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</si>
  <si>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</si>
  <si>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</si>
  <si>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</si>
  <si>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</si>
  <si>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</si>
  <si>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</si>
  <si>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</si>
  <si>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</si>
  <si>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</si>
  <si>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</si>
  <si>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</si>
  <si>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</si>
  <si>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</si>
  <si>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</si>
  <si>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</si>
  <si>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</si>
  <si>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</si>
  <si>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</si>
  <si>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</si>
  <si>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</si>
  <si>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</si>
  <si>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</si>
  <si>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</si>
  <si>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</si>
  <si>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</si>
  <si>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</si>
  <si>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</si>
  <si>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</si>
  <si>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</si>
  <si>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</si>
  <si>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</si>
  <si>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</si>
  <si>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</si>
  <si>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</si>
  <si>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</si>
  <si>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</si>
  <si>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</si>
  <si>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</si>
  <si>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</si>
  <si>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</si>
  <si>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</si>
  <si>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</si>
  <si>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</si>
  <si>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</si>
  <si>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</si>
  <si>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</si>
  <si>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</si>
  <si>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</si>
  <si>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</si>
  <si>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</si>
  <si>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</si>
  <si>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</si>
  <si>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</si>
  <si>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</si>
  <si>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</si>
  <si>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</si>
  <si>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</si>
  <si>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</si>
  <si>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</si>
  <si>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</si>
  <si>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</si>
  <si>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</si>
  <si>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</si>
  <si>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</si>
  <si>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</si>
  <si>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</si>
  <si>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</si>
  <si>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</si>
  <si>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</si>
  <si>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</si>
  <si>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</si>
  <si>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</si>
  <si>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</si>
  <si>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</si>
  <si>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</si>
  <si>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</si>
  <si>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</si>
  <si>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</si>
  <si>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</si>
  <si>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</si>
  <si>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</si>
  <si>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</si>
  <si>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</si>
  <si>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</si>
  <si>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</si>
  <si>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</si>
  <si>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</si>
  <si>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</si>
  <si>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</si>
  <si>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</si>
  <si>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</si>
  <si>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</si>
  <si>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</si>
  <si>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</si>
  <si>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</si>
  <si>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</si>
  <si>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</si>
  <si>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</si>
  <si>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</si>
  <si>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</si>
  <si>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</si>
  <si>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</si>
  <si>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</si>
  <si>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</si>
  <si>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</si>
  <si>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</si>
  <si>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</si>
  <si>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</si>
  <si>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</si>
  <si>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</si>
  <si>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</si>
  <si>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</si>
  <si>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</si>
  <si>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</si>
  <si>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</si>
  <si>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</si>
  <si>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</si>
  <si>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</si>
  <si>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</si>
  <si>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</si>
  <si>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</si>
  <si>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</si>
  <si>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</si>
  <si>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</si>
  <si>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</si>
  <si>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</si>
  <si>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</si>
  <si>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</si>
  <si>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</si>
  <si>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</si>
  <si>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</si>
  <si>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</si>
  <si>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</si>
  <si>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</si>
  <si>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</si>
  <si>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</si>
  <si>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</si>
  <si>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</si>
  <si>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</si>
  <si>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</si>
  <si>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</si>
  <si>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</si>
  <si>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</si>
  <si>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</si>
  <si>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</si>
  <si>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</si>
  <si>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</si>
  <si>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</si>
  <si>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</si>
  <si>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</si>
  <si>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</si>
  <si>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</si>
  <si>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</si>
  <si>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</si>
  <si>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</si>
  <si>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</si>
  <si>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</si>
  <si>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</si>
  <si>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</si>
  <si>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</si>
  <si>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</si>
  <si>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</si>
  <si>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</si>
  <si>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</si>
  <si>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</si>
  <si>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</si>
  <si>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</si>
  <si>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</si>
  <si>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</si>
  <si>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</si>
  <si>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</si>
  <si>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</si>
  <si>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</si>
  <si>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</si>
  <si>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</si>
  <si>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</si>
  <si>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</si>
  <si>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</si>
  <si>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</si>
  <si>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</si>
  <si>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</si>
  <si>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</si>
  <si>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</si>
  <si>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</si>
  <si>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</si>
  <si>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</si>
  <si>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</si>
  <si>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</si>
  <si>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</si>
  <si>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</si>
  <si>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</si>
  <si>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</si>
  <si>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</si>
  <si>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</si>
  <si>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</si>
  <si>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</si>
  <si>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</si>
  <si>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</si>
  <si>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</si>
  <si>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</si>
  <si>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</si>
  <si>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</si>
  <si>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</si>
  <si>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</si>
  <si>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</si>
  <si>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</si>
  <si>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</si>
  <si>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</si>
  <si>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</si>
  <si>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</si>
  <si>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</si>
  <si>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</si>
  <si>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</si>
  <si>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</si>
  <si>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</si>
  <si>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</si>
  <si>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</si>
  <si>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</si>
  <si>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</si>
  <si>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</si>
  <si>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</si>
  <si>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</si>
  <si>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</si>
  <si>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</si>
  <si>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</si>
  <si>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</si>
  <si>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</si>
  <si>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</si>
  <si>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</si>
  <si>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</si>
  <si>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</si>
  <si>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</si>
  <si>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</si>
  <si>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</si>
  <si>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</si>
  <si>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</si>
  <si>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</si>
  <si>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</si>
  <si>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</si>
  <si>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</si>
  <si>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</si>
  <si>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</si>
  <si>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</si>
  <si>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</si>
  <si>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</si>
  <si>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</si>
  <si>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</si>
  <si>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</si>
  <si>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</si>
  <si>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</si>
  <si>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</si>
  <si>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</si>
  <si>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</si>
  <si>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</si>
  <si>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</si>
  <si>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</si>
  <si>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</si>
  <si>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</si>
  <si>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</si>
  <si>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</si>
  <si>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</si>
  <si>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</si>
  <si>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</si>
  <si>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</si>
  <si>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</si>
  <si>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</si>
  <si>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</si>
  <si>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</si>
  <si>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</si>
  <si>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</si>
  <si>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</si>
  <si>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</si>
  <si>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</si>
  <si>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</si>
  <si>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</si>
  <si>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</si>
  <si>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</si>
  <si>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</si>
  <si>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</si>
  <si>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</si>
  <si>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</si>
  <si>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</si>
  <si>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</si>
  <si>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</si>
  <si>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</si>
  <si>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</si>
  <si>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</si>
  <si>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</si>
  <si>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</si>
  <si>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</si>
  <si>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</si>
  <si>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</si>
  <si>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</si>
  <si>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</si>
  <si>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</si>
  <si>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</si>
  <si>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</si>
  <si>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</si>
  <si>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</si>
  <si>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</si>
  <si>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</si>
  <si>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</si>
  <si>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</si>
  <si>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</si>
  <si>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</si>
  <si>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</si>
  <si>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</si>
  <si>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</si>
  <si>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</si>
  <si>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</si>
  <si>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</si>
  <si>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</si>
  <si>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</si>
  <si>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</si>
  <si>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</si>
  <si>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</si>
  <si>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</si>
  <si>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</si>
  <si>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</si>
  <si>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</si>
  <si>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</si>
  <si>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</si>
  <si>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</si>
  <si>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</si>
  <si>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</si>
  <si>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</si>
  <si>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</si>
  <si>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</si>
  <si>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</si>
  <si>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</si>
  <si>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</si>
  <si>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</si>
  <si>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</si>
  <si>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</si>
  <si>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</si>
  <si>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</si>
  <si>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</si>
  <si>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</si>
  <si>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</si>
  <si>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</si>
  <si>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</si>
  <si>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</si>
  <si>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</si>
  <si>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</si>
  <si>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</si>
  <si>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</si>
  <si>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</si>
  <si>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</si>
  <si>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</si>
  <si>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</si>
  <si>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</si>
  <si>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</si>
  <si>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</si>
  <si>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</si>
  <si>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</si>
  <si>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</si>
  <si>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</si>
  <si>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</si>
  <si>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</si>
  <si>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</si>
  <si>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</si>
  <si>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</si>
  <si>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</si>
  <si>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</si>
  <si>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</si>
  <si>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</si>
  <si>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</si>
  <si>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</si>
  <si>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</si>
  <si>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</si>
  <si>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</si>
  <si>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</si>
  <si>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</si>
  <si>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</si>
  <si>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</si>
  <si>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</si>
  <si>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</si>
  <si>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</si>
  <si>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</si>
  <si>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</si>
  <si>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</si>
  <si>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</si>
  <si>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</si>
  <si>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</si>
  <si>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</si>
  <si>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</si>
  <si>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</si>
  <si>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</si>
  <si>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</si>
  <si>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</si>
  <si>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</si>
  <si>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</si>
  <si>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</si>
  <si>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</si>
  <si>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</si>
  <si>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</si>
  <si>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</si>
  <si>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</si>
  <si>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</si>
  <si>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</si>
  <si>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</si>
  <si>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</si>
  <si>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</si>
  <si>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</si>
  <si>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</si>
  <si>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</si>
  <si>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</si>
  <si>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</si>
  <si>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</si>
  <si>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</si>
  <si>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</si>
  <si>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</si>
  <si>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</si>
  <si>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</si>
  <si>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</si>
  <si>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</si>
  <si>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</si>
  <si>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</si>
  <si>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</si>
  <si>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</si>
  <si>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</si>
  <si>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</si>
  <si>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</si>
  <si>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</si>
  <si>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</si>
  <si>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</si>
  <si>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</si>
  <si>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</si>
  <si>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</si>
  <si>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</si>
  <si>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</si>
  <si>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</si>
  <si>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</si>
  <si>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</si>
  <si>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</si>
  <si>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</si>
  <si>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</si>
  <si>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</si>
  <si>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</si>
  <si>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</si>
  <si>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</si>
  <si>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</si>
  <si>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</si>
  <si>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</si>
  <si>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</si>
  <si>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</si>
  <si>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</si>
  <si>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</si>
  <si>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</si>
  <si>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</si>
  <si>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</si>
  <si>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</si>
  <si>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</si>
  <si>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</si>
  <si>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</si>
  <si>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</si>
  <si>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</si>
  <si>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</si>
  <si>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</si>
  <si>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</si>
  <si>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</si>
  <si>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</si>
  <si>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</si>
  <si>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</si>
  <si>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</si>
  <si>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</si>
  <si>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</si>
  <si>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</si>
  <si>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</si>
  <si>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</si>
  <si>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</si>
  <si>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</si>
  <si>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</si>
  <si>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</si>
  <si>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</si>
  <si>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</si>
  <si>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</si>
  <si>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</si>
  <si>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</si>
  <si>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</si>
  <si>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</si>
  <si>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</si>
  <si>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</si>
  <si>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</si>
  <si>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</si>
  <si>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</si>
  <si>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</si>
  <si>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</si>
  <si>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</si>
  <si>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</si>
  <si>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</si>
  <si>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</si>
  <si>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</si>
  <si>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</si>
  <si>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</si>
  <si>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</si>
  <si>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</si>
  <si>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</si>
  <si>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</si>
  <si>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</si>
  <si>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</si>
  <si>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</si>
  <si>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</si>
  <si>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</si>
  <si>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</si>
  <si>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</si>
  <si>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</si>
  <si>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</si>
  <si>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</si>
  <si>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</si>
  <si>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</si>
  <si>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</si>
  <si>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</si>
  <si>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</si>
  <si>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</si>
  <si>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</si>
  <si>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</si>
  <si>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</si>
  <si>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</si>
  <si>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</si>
  <si>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</si>
  <si>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</si>
  <si>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</si>
  <si>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</si>
  <si>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</si>
  <si>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</si>
  <si>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</si>
  <si>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</si>
  <si>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</si>
  <si>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</si>
  <si>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</si>
  <si>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</si>
  <si>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</si>
  <si>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</si>
  <si>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</si>
  <si>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</si>
  <si>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</si>
  <si>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</si>
  <si>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</si>
  <si>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</si>
  <si>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</si>
  <si>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</si>
  <si>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</si>
  <si>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</si>
  <si>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</si>
  <si>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</si>
  <si>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</si>
  <si>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</si>
  <si>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</si>
  <si>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</si>
  <si>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</si>
  <si>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</si>
  <si>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</si>
  <si>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</si>
  <si>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</si>
  <si>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</si>
  <si>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</si>
  <si>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</si>
  <si>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</si>
  <si>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</si>
  <si>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</si>
  <si>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</si>
  <si>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</si>
  <si>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</si>
  <si>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</si>
  <si>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</si>
  <si>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</si>
  <si>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</si>
  <si>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</si>
  <si>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</si>
  <si>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</si>
  <si>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</si>
  <si>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</si>
  <si>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</si>
  <si>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</si>
  <si>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</si>
  <si>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</si>
  <si>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</si>
  <si>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</si>
  <si>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</si>
  <si>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</si>
  <si>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</si>
  <si>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</si>
  <si>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</si>
  <si>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</si>
  <si>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</si>
  <si>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</si>
  <si>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</si>
  <si>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</si>
  <si>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</si>
  <si>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</si>
  <si>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</si>
  <si>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</si>
  <si>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</si>
  <si>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</si>
  <si>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</si>
  <si>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</si>
  <si>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</si>
  <si>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</si>
  <si>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</si>
  <si>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</si>
  <si>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</si>
  <si>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</si>
  <si>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</si>
  <si>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</si>
  <si>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</si>
  <si>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</si>
  <si>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</si>
  <si>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</si>
  <si>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</si>
  <si>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</si>
  <si>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</si>
  <si>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</si>
  <si>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</si>
  <si>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</si>
  <si>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</si>
  <si>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</si>
  <si>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</si>
  <si>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</si>
  <si>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</si>
  <si>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</si>
  <si>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</si>
  <si>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</si>
  <si>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</si>
  <si>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</si>
  <si>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</si>
  <si>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</si>
  <si>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</si>
  <si>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</si>
  <si>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</si>
  <si>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</si>
  <si>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</si>
  <si>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</si>
  <si>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</si>
  <si>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</si>
  <si>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</si>
  <si>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</si>
  <si>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</si>
  <si>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</si>
  <si>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</si>
  <si>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</si>
  <si>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</si>
  <si>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</si>
  <si>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</si>
  <si>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</si>
  <si>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</si>
  <si>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</si>
  <si>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</si>
  <si>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</si>
  <si>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</si>
  <si>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</si>
  <si>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</si>
  <si>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</si>
  <si>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</si>
  <si>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</si>
  <si>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</si>
  <si>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</si>
  <si>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</si>
  <si>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</si>
  <si>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</si>
  <si>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</si>
  <si>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</si>
  <si>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</si>
  <si>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</si>
  <si>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</si>
  <si>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</si>
  <si>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</si>
  <si>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</si>
  <si>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</si>
  <si>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</si>
  <si>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</si>
  <si>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</si>
  <si>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</si>
  <si>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</si>
  <si>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</si>
  <si>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</si>
  <si>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</si>
  <si>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</si>
  <si>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</si>
  <si>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</si>
  <si>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</si>
  <si>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</si>
  <si>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</si>
  <si>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</si>
  <si>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</si>
  <si>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</si>
  <si>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</si>
  <si>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</si>
  <si>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</si>
  <si>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</si>
  <si>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</si>
  <si>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</si>
  <si>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</si>
  <si>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</si>
  <si>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</si>
  <si>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</si>
  <si>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</si>
  <si>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</si>
  <si>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</si>
  <si>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</si>
  <si>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</si>
  <si>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</si>
  <si>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</si>
  <si>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</si>
  <si>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</si>
  <si>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</si>
  <si>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</si>
  <si>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</si>
  <si>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</si>
  <si>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</si>
  <si>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</si>
  <si>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</si>
  <si>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</si>
  <si>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</si>
  <si>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</si>
  <si>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</si>
  <si>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</si>
  <si>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</si>
  <si>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</si>
  <si>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</si>
  <si>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</si>
  <si>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</si>
  <si>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</si>
  <si>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</si>
  <si>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</si>
  <si>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</si>
  <si>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</si>
  <si>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</si>
  <si>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</si>
  <si>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</si>
  <si>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</si>
  <si>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</si>
  <si>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</si>
  <si>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</si>
  <si>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</si>
  <si>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</si>
  <si>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</si>
  <si>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</si>
  <si>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</si>
  <si>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</si>
  <si>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</si>
  <si>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</si>
  <si>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</si>
  <si>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</si>
  <si>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</si>
  <si>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</si>
  <si>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</si>
  <si>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</si>
  <si>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</si>
  <si>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</si>
  <si>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</si>
  <si>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</si>
  <si>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</si>
  <si>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</si>
  <si>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</si>
  <si>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</si>
  <si>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</si>
  <si>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</si>
  <si>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</si>
  <si>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</si>
  <si>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</si>
  <si>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</si>
  <si>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</si>
  <si>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</si>
  <si>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</si>
  <si>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</si>
  <si>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</si>
  <si>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</si>
  <si>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</si>
  <si>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</si>
  <si>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</si>
  <si>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</si>
  <si>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</si>
  <si>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</si>
  <si>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</si>
  <si>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</si>
  <si>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</si>
  <si>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</si>
  <si>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</si>
  <si>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</si>
  <si>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</si>
  <si>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</si>
  <si>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</si>
  <si>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</si>
  <si>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</si>
  <si>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</si>
  <si>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</si>
  <si>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</si>
  <si>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</si>
  <si>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</si>
  <si>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</si>
  <si>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</si>
  <si>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</si>
  <si>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</si>
  <si>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</si>
  <si>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</si>
  <si>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</si>
  <si>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</si>
  <si>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</si>
  <si>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</si>
  <si>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</si>
  <si>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</si>
  <si>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</si>
  <si>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</si>
  <si>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</si>
  <si>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</si>
  <si>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</si>
  <si>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</si>
  <si>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</si>
  <si>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</si>
  <si>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</si>
  <si>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</si>
  <si>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</si>
  <si>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</si>
  <si>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</si>
  <si>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</si>
  <si>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</si>
  <si>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</si>
  <si>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</si>
  <si>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</si>
  <si>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</si>
  <si>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</si>
  <si>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</si>
  <si>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</si>
  <si>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</si>
  <si>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</si>
  <si>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</si>
  <si>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</si>
  <si>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</si>
  <si>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</si>
  <si>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</si>
  <si>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</si>
  <si>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</si>
  <si>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</si>
  <si>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</si>
  <si>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</si>
  <si>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</si>
  <si>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</si>
  <si>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</si>
  <si>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</si>
  <si>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</si>
  <si>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</si>
  <si>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</si>
  <si>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</si>
  <si>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</si>
  <si>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</si>
  <si>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</si>
  <si>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</si>
  <si>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</si>
  <si>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</si>
  <si>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</si>
  <si>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</si>
  <si>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</si>
  <si>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</si>
  <si>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</si>
  <si>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</si>
  <si>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</si>
  <si>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</si>
  <si>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</si>
  <si>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</si>
  <si>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</si>
  <si>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</si>
  <si>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</si>
  <si>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</si>
  <si>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</si>
  <si>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</si>
  <si>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</si>
  <si>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</si>
  <si>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</si>
  <si>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</si>
  <si>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</si>
  <si>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</si>
  <si>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</si>
  <si>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</si>
  <si>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</si>
  <si>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</si>
  <si>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</si>
  <si>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</si>
  <si>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</si>
  <si>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</si>
  <si>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</si>
  <si>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</si>
  <si>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</si>
  <si>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</si>
  <si>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</si>
  <si>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</si>
  <si>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</si>
  <si>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</si>
  <si>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</si>
  <si>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</si>
  <si>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</si>
  <si>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</si>
  <si>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</si>
  <si>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</si>
  <si>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</si>
  <si>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</si>
  <si>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</si>
  <si>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</si>
  <si>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</si>
  <si>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</si>
  <si>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</si>
  <si>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</si>
  <si>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</si>
  <si>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</si>
  <si>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</si>
  <si>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</si>
  <si>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</si>
  <si>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</si>
  <si>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</si>
  <si>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</si>
  <si>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</si>
  <si>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</si>
  <si>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</si>
  <si>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</si>
  <si>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</si>
  <si>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</si>
  <si>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</si>
  <si>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</si>
  <si>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</si>
  <si>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</si>
  <si>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</si>
  <si>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</si>
  <si>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</si>
  <si>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</si>
  <si>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</si>
  <si>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</si>
  <si>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</si>
  <si>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</si>
  <si>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</si>
  <si>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</si>
  <si>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</si>
  <si>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</si>
  <si>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</si>
  <si>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</si>
  <si>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</si>
  <si>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</si>
  <si>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</si>
  <si>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</si>
  <si>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</si>
  <si>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</si>
  <si>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</si>
  <si>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</si>
  <si>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</si>
  <si>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</si>
  <si>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</si>
  <si>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</si>
  <si>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</si>
  <si>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</si>
  <si>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</si>
  <si>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</si>
  <si>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</si>
  <si>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</si>
  <si>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</si>
  <si>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</si>
  <si>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</si>
  <si>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</si>
  <si>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</si>
  <si>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</si>
  <si>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</si>
  <si>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</si>
  <si>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</si>
  <si>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</si>
  <si>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</si>
  <si>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</si>
  <si>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</si>
  <si>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</si>
  <si>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</si>
  <si>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</si>
  <si>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</si>
  <si>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</si>
  <si>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</si>
  <si>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</si>
  <si>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</si>
  <si>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</si>
  <si>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</si>
  <si>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</si>
  <si>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</si>
  <si>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</si>
  <si>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</si>
  <si>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</si>
  <si>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</si>
  <si>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</si>
  <si>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</si>
  <si>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</si>
  <si>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</si>
  <si>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</si>
  <si>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</si>
  <si>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</si>
  <si>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</si>
  <si>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</si>
  <si>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</si>
  <si>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</si>
  <si>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</si>
  <si>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</si>
  <si>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</si>
  <si>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</si>
  <si>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</si>
  <si>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</si>
  <si>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</si>
  <si>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</si>
  <si>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</si>
  <si>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</si>
  <si>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</si>
  <si>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</si>
  <si>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</si>
  <si>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</si>
  <si>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</si>
  <si>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</si>
  <si>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</si>
  <si>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</si>
  <si>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</si>
  <si>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</si>
  <si>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</si>
  <si>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</si>
  <si>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</si>
  <si>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</si>
  <si>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</si>
  <si>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</si>
  <si>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</si>
  <si>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</si>
  <si>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</si>
  <si>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</si>
  <si>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</si>
  <si>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</si>
  <si>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</si>
  <si>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</si>
  <si>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</si>
  <si>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</si>
  <si>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</si>
  <si>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</si>
  <si>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</si>
  <si>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</si>
  <si>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</si>
  <si>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</si>
  <si>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</si>
  <si>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</si>
  <si>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</si>
  <si>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</si>
  <si>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</si>
  <si>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</si>
  <si>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</si>
  <si>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</si>
  <si>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</si>
  <si>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</si>
  <si>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</si>
  <si>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</si>
  <si>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</si>
  <si>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</si>
  <si>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</si>
  <si>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</si>
  <si>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</si>
  <si>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</si>
  <si>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</si>
  <si>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</si>
  <si>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</si>
  <si>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</si>
  <si>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</si>
  <si>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</si>
  <si>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</si>
  <si>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</si>
  <si>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</si>
  <si>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</si>
  <si>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</si>
  <si>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</si>
  <si>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</si>
  <si>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</si>
  <si>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</si>
  <si>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</si>
  <si>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</si>
  <si>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</si>
  <si>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</si>
  <si>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</si>
  <si>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</si>
  <si>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</si>
  <si>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</si>
  <si>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</si>
  <si>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</si>
  <si>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</si>
  <si>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</si>
  <si>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</si>
  <si>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</si>
  <si>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</si>
  <si>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</si>
  <si>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</si>
  <si>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</si>
  <si>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</si>
  <si>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</si>
  <si>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</si>
  <si>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</si>
  <si>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</si>
  <si>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</si>
  <si>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</si>
  <si>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</si>
  <si>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</si>
  <si>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</si>
  <si>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</si>
  <si>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</si>
  <si>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</si>
  <si>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</si>
  <si>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</si>
  <si>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</si>
  <si>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</si>
  <si>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</si>
  <si>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</si>
  <si>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</si>
  <si>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</si>
  <si>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</si>
  <si>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</si>
  <si>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</si>
  <si>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</si>
  <si>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</si>
  <si>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</si>
  <si>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</si>
  <si>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</si>
  <si>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</si>
  <si>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</si>
  <si>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</si>
  <si>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</si>
  <si>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</si>
  <si>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</si>
  <si>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</si>
  <si>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</si>
  <si>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</si>
  <si>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</si>
  <si>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</si>
  <si>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</si>
  <si>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</si>
  <si>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</si>
  <si>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</si>
  <si>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</si>
  <si>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</si>
  <si>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</si>
  <si>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</si>
  <si>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</si>
  <si>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</si>
  <si>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</si>
  <si>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</si>
  <si>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</si>
  <si>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</si>
  <si>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</si>
  <si>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</si>
  <si>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</si>
  <si>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</si>
  <si>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</si>
  <si>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</si>
  <si>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</si>
  <si>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</si>
  <si>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</si>
  <si>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</si>
  <si>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</si>
  <si>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</si>
  <si>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</si>
  <si>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</si>
  <si>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</si>
  <si>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</si>
  <si>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</si>
  <si>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</si>
  <si>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</si>
  <si>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</si>
  <si>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</si>
  <si>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</si>
  <si>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</si>
  <si>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</si>
  <si>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</si>
  <si>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</si>
  <si>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</si>
  <si>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</si>
  <si>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</si>
  <si>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</si>
  <si>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</si>
  <si>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</si>
  <si>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</si>
  <si>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</si>
  <si>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</si>
  <si>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</si>
  <si>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</si>
  <si>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</si>
  <si>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</si>
  <si>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</si>
  <si>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</si>
  <si>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</si>
  <si>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</si>
  <si>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</si>
  <si>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</si>
  <si>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</si>
  <si>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</si>
  <si>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</si>
  <si>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</si>
  <si>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</si>
  <si>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</si>
  <si>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</si>
  <si>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</si>
  <si>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</si>
  <si>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</si>
  <si>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</si>
  <si>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</si>
  <si>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</si>
  <si>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</si>
  <si>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</si>
  <si>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</si>
  <si>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</si>
  <si>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</si>
  <si>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</si>
  <si>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</si>
  <si>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</si>
  <si>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</si>
  <si>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</si>
  <si>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</si>
  <si>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</si>
  <si>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</si>
  <si>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</si>
  <si>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</si>
  <si>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</si>
  <si>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</si>
  <si>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</si>
  <si>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</si>
  <si>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</si>
  <si>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</si>
  <si>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</si>
  <si>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</si>
  <si>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</si>
  <si>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</si>
  <si>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</si>
  <si>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</si>
  <si>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</si>
  <si>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</si>
  <si>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</si>
  <si>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</si>
  <si>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</si>
  <si>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</si>
  <si>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</si>
  <si>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</si>
  <si>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</si>
  <si>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</si>
  <si>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</si>
  <si>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</si>
  <si>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</si>
  <si>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</si>
  <si>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</si>
  <si>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</si>
  <si>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</si>
  <si>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</si>
  <si>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</si>
  <si>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</si>
  <si>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</si>
  <si>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</si>
  <si>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</si>
  <si>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</si>
  <si>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</si>
  <si>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</si>
  <si>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</si>
  <si>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</si>
  <si>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</si>
  <si>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</si>
  <si>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</si>
  <si>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</si>
  <si>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</si>
  <si>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</si>
  <si>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</si>
  <si>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</si>
  <si>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</si>
  <si>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</si>
  <si>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</si>
  <si>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</si>
  <si>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</si>
  <si>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</si>
  <si>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</si>
  <si>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</si>
  <si>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</si>
  <si>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</si>
  <si>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</si>
  <si>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</si>
  <si>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</si>
  <si>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</si>
  <si>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</si>
  <si>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</si>
  <si>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</si>
  <si>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</si>
  <si>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</si>
  <si>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</si>
  <si>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</si>
  <si>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</si>
  <si>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</si>
  <si>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</si>
  <si>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</si>
  <si>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</si>
  <si>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</si>
  <si>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</si>
  <si>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</si>
  <si>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</si>
  <si>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</si>
  <si>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</si>
  <si>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</si>
  <si>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</si>
  <si>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</si>
  <si>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</si>
  <si>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</si>
  <si>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</si>
  <si>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</si>
  <si>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</si>
  <si>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</si>
  <si>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</si>
  <si>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</si>
  <si>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</si>
  <si>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</si>
  <si>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</si>
  <si>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</si>
  <si>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</si>
  <si>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</si>
  <si>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</si>
  <si>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</si>
  <si>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</si>
  <si>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</si>
  <si>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</si>
  <si>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</si>
  <si>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</si>
  <si>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</si>
  <si>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</si>
  <si>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</si>
  <si>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</si>
  <si>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</si>
  <si>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</si>
  <si>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</si>
  <si>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</si>
  <si>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</si>
  <si>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</si>
  <si>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</si>
  <si>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</si>
  <si>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</si>
  <si>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</si>
  <si>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</si>
  <si>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</si>
  <si>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</si>
  <si>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</si>
  <si>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</si>
  <si>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</si>
  <si>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</si>
  <si>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</si>
  <si>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</si>
  <si>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</si>
  <si>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</si>
  <si>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</si>
  <si>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</si>
  <si>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</si>
  <si>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</si>
  <si>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</si>
  <si>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</si>
  <si>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</si>
  <si>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</si>
  <si>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</si>
  <si>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</si>
  <si>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</si>
  <si>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</si>
  <si>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</si>
  <si>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</si>
  <si>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</si>
  <si>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</si>
  <si>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</si>
  <si>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</si>
  <si>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</si>
  <si>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</si>
  <si>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</si>
  <si>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</si>
  <si>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</si>
  <si>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</si>
  <si>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</si>
  <si>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</si>
  <si>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</si>
  <si>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</si>
  <si>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</si>
  <si>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</si>
  <si>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</si>
  <si>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</si>
  <si>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</si>
  <si>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</si>
  <si>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</si>
  <si>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</si>
  <si>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</si>
  <si>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</si>
  <si>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</si>
  <si>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</si>
  <si>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</si>
  <si>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</si>
  <si>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</si>
  <si>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</si>
  <si>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</si>
  <si>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</si>
  <si>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</si>
  <si>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</si>
  <si>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</si>
  <si>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</si>
  <si>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</si>
  <si>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</si>
  <si>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</si>
  <si>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</si>
  <si>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</si>
  <si>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</si>
  <si>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</si>
  <si>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</si>
  <si>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</si>
  <si>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</si>
  <si>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</si>
  <si>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</si>
  <si>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</si>
  <si>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</si>
  <si>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</si>
  <si>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</si>
  <si>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</si>
  <si>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</si>
  <si>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</si>
  <si>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</si>
  <si>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</si>
  <si>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</si>
  <si>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</si>
  <si>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</si>
  <si>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</si>
  <si>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</si>
  <si>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</si>
  <si>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</si>
  <si>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</si>
  <si>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</si>
  <si>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</si>
  <si>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</si>
  <si>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</si>
  <si>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</si>
  <si>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</si>
  <si>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</si>
  <si>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</si>
  <si>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</si>
  <si>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</si>
  <si>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</si>
  <si>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</si>
  <si>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</si>
  <si>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</si>
  <si>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</si>
  <si>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</si>
  <si>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</si>
  <si>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</si>
  <si>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</si>
  <si>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</si>
  <si>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</si>
  <si>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</si>
  <si>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</si>
  <si>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</si>
  <si>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</si>
  <si>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</si>
  <si>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</si>
  <si>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</si>
  <si>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</si>
  <si>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</si>
  <si>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</si>
  <si>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</si>
  <si>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</si>
  <si>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</si>
  <si>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</si>
  <si>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</si>
  <si>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</si>
  <si>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</si>
  <si>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</si>
  <si>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</si>
  <si>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</si>
  <si>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</si>
  <si>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</si>
  <si>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</si>
  <si>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</si>
  <si>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</si>
  <si>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</si>
  <si>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</si>
  <si>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</si>
  <si>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</si>
  <si>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</si>
  <si>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</si>
  <si>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</si>
  <si>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</si>
  <si>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</si>
  <si>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</si>
  <si>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</si>
  <si>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</si>
  <si>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</si>
  <si>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</si>
  <si>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</si>
  <si>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</si>
  <si>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</si>
  <si>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</si>
  <si>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</si>
  <si>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</si>
  <si>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</si>
  <si>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</si>
  <si>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</si>
  <si>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</si>
  <si>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</si>
  <si>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</si>
  <si>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</si>
  <si>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</si>
  <si>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</si>
  <si>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</si>
  <si>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</si>
  <si>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</si>
  <si>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</si>
  <si>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</si>
  <si>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</si>
  <si>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</si>
  <si>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</si>
  <si>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</si>
  <si>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</si>
  <si>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</si>
  <si>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</si>
  <si>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</si>
  <si>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</si>
  <si>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</si>
  <si>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</si>
  <si>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</si>
  <si>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</si>
  <si>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</si>
  <si>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</si>
  <si>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</si>
  <si>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</si>
  <si>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</si>
  <si>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</si>
  <si>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</si>
  <si>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</si>
  <si>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</si>
  <si>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</si>
  <si>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</si>
  <si>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</si>
  <si>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</si>
  <si>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</si>
  <si>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</si>
  <si>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</si>
  <si>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</si>
  <si>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</si>
  <si>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</si>
  <si>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</si>
  <si>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</si>
  <si>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</si>
  <si>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</si>
  <si>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</si>
  <si>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</si>
  <si>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</si>
  <si>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</si>
  <si>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</si>
  <si>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</si>
  <si>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</si>
  <si>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</si>
  <si>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</si>
  <si>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</si>
  <si>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</si>
  <si>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</si>
  <si>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</si>
  <si>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</si>
  <si>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</si>
  <si>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</si>
  <si>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</si>
  <si>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</si>
  <si>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</si>
  <si>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</si>
  <si>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</si>
  <si>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</si>
  <si>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</si>
  <si>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</si>
  <si>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</si>
  <si>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</si>
  <si>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</si>
  <si>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</si>
  <si>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</si>
  <si>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</si>
  <si>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</si>
  <si>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</si>
  <si>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</si>
  <si>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</si>
  <si>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</si>
  <si>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</si>
  <si>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</si>
  <si>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</si>
  <si>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</si>
  <si>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</si>
  <si>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</si>
  <si>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</si>
  <si>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</si>
  <si>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</si>
  <si>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</si>
  <si>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</si>
  <si>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</si>
  <si>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</si>
  <si>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</si>
  <si>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</si>
  <si>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</si>
  <si>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</si>
  <si>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</si>
  <si>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</si>
  <si>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</si>
  <si>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</si>
  <si>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</si>
  <si>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</si>
  <si>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</si>
  <si>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</si>
  <si>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</si>
  <si>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</si>
  <si>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</si>
  <si>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</si>
  <si>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</si>
  <si>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</si>
  <si>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</si>
  <si>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</si>
  <si>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</si>
  <si>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</si>
  <si>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</si>
  <si>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</si>
  <si>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</si>
  <si>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</si>
  <si>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</si>
  <si>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</si>
  <si>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</si>
  <si>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</si>
  <si>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</si>
  <si>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</si>
  <si>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</si>
  <si>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</si>
  <si>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</si>
  <si>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</si>
  <si>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</si>
  <si>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</si>
  <si>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</si>
  <si>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</si>
  <si>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</si>
  <si>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</si>
  <si>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</si>
  <si>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</si>
  <si>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</si>
  <si>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</si>
  <si>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</si>
  <si>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</si>
  <si>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</si>
  <si>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</si>
  <si>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</si>
  <si>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</si>
  <si>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</si>
  <si>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</si>
  <si>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</si>
  <si>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</si>
  <si>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</si>
  <si>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</si>
  <si>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</si>
  <si>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</si>
  <si>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</si>
  <si>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</si>
  <si>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</si>
  <si>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</si>
  <si>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</si>
  <si>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</si>
  <si>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</si>
  <si>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</si>
  <si>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</si>
  <si>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</si>
  <si>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</si>
  <si>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</si>
  <si>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</si>
  <si>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</si>
  <si>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</si>
  <si>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</si>
  <si>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</si>
  <si>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</si>
  <si>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</si>
  <si>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</si>
  <si>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</si>
  <si>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</si>
  <si>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</si>
  <si>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</si>
  <si>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</si>
  <si>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</si>
  <si>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</si>
  <si>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</si>
  <si>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</si>
  <si>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</si>
  <si>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</si>
  <si>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</si>
  <si>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</si>
  <si>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</si>
  <si>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</si>
  <si>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</si>
  <si>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</si>
  <si>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</si>
  <si>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</si>
  <si>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</si>
  <si>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</si>
  <si>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</si>
  <si>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</si>
  <si>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</si>
  <si>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</si>
  <si>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</si>
  <si>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</si>
  <si>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</si>
  <si>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</si>
  <si>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</si>
  <si>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</si>
  <si>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</si>
  <si>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</si>
  <si>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</si>
  <si>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</si>
  <si>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</si>
  <si>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</si>
  <si>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</si>
  <si>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</si>
  <si>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</si>
  <si>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</si>
  <si>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</si>
  <si>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</si>
  <si>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</si>
  <si>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</si>
  <si>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</si>
  <si>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</si>
  <si>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</si>
  <si>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</si>
  <si>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</si>
  <si>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</si>
  <si>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</si>
  <si>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</si>
  <si>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</si>
  <si>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</si>
  <si>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</si>
  <si>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</si>
  <si>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</si>
  <si>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</si>
  <si>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</si>
  <si>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</si>
  <si>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</si>
  <si>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</si>
  <si>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</si>
  <si>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</si>
  <si>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</si>
  <si>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</si>
  <si>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</si>
  <si>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</si>
  <si>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</si>
  <si>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</si>
  <si>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</si>
  <si>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</si>
  <si>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</si>
  <si>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</si>
  <si>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</si>
  <si>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</si>
  <si>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</si>
  <si>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</si>
  <si>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</si>
  <si>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</si>
  <si>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</si>
  <si>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</si>
  <si>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</si>
  <si>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</si>
  <si>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</si>
  <si>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</si>
  <si>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</si>
  <si>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</si>
  <si>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</si>
  <si>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</si>
  <si>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</si>
  <si>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</si>
  <si>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</si>
  <si>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</si>
  <si>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</si>
  <si>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</si>
  <si>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</si>
  <si>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</si>
  <si>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</si>
  <si>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</si>
  <si>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</si>
  <si>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</si>
  <si>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</si>
  <si>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</si>
  <si>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</si>
  <si>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</si>
  <si>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</si>
  <si>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</si>
  <si>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</si>
  <si>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</si>
  <si>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</si>
  <si>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</si>
  <si>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</si>
  <si>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</si>
  <si>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</si>
  <si>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</si>
  <si>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</si>
  <si>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</si>
  <si>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</si>
  <si>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</si>
  <si>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</si>
  <si>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</si>
  <si>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</si>
  <si>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</si>
  <si>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</si>
  <si>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</si>
  <si>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</si>
  <si>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</si>
  <si>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</si>
  <si>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</si>
  <si>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</si>
  <si>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</si>
  <si>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</si>
  <si>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</si>
  <si>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</si>
  <si>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</si>
  <si>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</si>
  <si>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</si>
  <si>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</si>
  <si>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</si>
  <si>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</si>
  <si>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</si>
  <si>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</si>
  <si>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</si>
  <si>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</si>
  <si>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</si>
  <si>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</si>
  <si>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</si>
  <si>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</si>
  <si>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</si>
  <si>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</si>
  <si>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</si>
  <si>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</si>
  <si>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</si>
  <si>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</si>
  <si>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</si>
  <si>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</si>
  <si>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</si>
  <si>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</si>
  <si>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</si>
  <si>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</si>
  <si>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</si>
  <si>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</si>
  <si>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</si>
  <si>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</si>
  <si>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</si>
  <si>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</si>
  <si>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</si>
  <si>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</si>
  <si>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</si>
  <si>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</si>
  <si>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</si>
  <si>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</si>
  <si>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</si>
  <si>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</si>
  <si>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</si>
  <si>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</si>
  <si>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</si>
  <si>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</si>
  <si>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</si>
  <si>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</si>
  <si>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</si>
  <si>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</si>
  <si>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</si>
  <si>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</si>
  <si>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</si>
  <si>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</si>
  <si>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</si>
  <si>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</si>
  <si>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</si>
  <si>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</si>
  <si>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</si>
  <si>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</si>
  <si>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</si>
  <si>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</si>
  <si>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</si>
  <si>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</si>
  <si>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</si>
  <si>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</si>
  <si>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</si>
  <si>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</si>
  <si>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</si>
  <si>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</si>
  <si>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</si>
  <si>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</si>
  <si>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</si>
  <si>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</si>
  <si>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</si>
  <si>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</si>
  <si>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</si>
  <si>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</si>
  <si>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</si>
  <si>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</si>
  <si>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</si>
  <si>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</si>
  <si>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</si>
  <si>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</si>
  <si>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</si>
  <si>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</si>
  <si>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</si>
  <si>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</si>
  <si>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</si>
  <si>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</si>
  <si>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</si>
  <si>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</si>
  <si>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</si>
  <si>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</si>
  <si>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</si>
  <si>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</si>
  <si>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</si>
  <si>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</si>
  <si>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</si>
  <si>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</si>
  <si>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</si>
  <si>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</si>
  <si>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</si>
  <si>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</si>
  <si>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</si>
  <si>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</si>
  <si>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</si>
  <si>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</si>
  <si>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</si>
  <si>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</si>
  <si>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</si>
  <si>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</si>
  <si>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</si>
  <si>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</si>
  <si>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</si>
  <si>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</si>
  <si>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</si>
  <si>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</si>
  <si>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</si>
  <si>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</si>
  <si>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</si>
  <si>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</si>
  <si>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</si>
  <si>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</si>
  <si>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</si>
  <si>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</si>
  <si>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</si>
  <si>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</si>
  <si>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</si>
  <si>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</si>
  <si>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</si>
  <si>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</si>
  <si>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</si>
  <si>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</si>
  <si>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</si>
  <si>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</si>
  <si>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</si>
  <si>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</si>
  <si>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</si>
  <si>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</si>
  <si>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</si>
  <si>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</si>
  <si>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</si>
  <si>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</si>
  <si>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</si>
  <si>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</si>
  <si>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</si>
  <si>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</si>
  <si>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</si>
  <si>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</si>
  <si>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</si>
  <si>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</si>
  <si>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</si>
  <si>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</si>
  <si>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</si>
  <si>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</si>
  <si>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</si>
  <si>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</si>
  <si>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</si>
  <si>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</si>
  <si>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</si>
  <si>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</si>
  <si>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</si>
  <si>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</si>
  <si>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</si>
  <si>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</si>
  <si>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</si>
  <si>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</si>
  <si>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</si>
  <si>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</si>
  <si>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</si>
  <si>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</si>
  <si>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</si>
  <si>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</si>
  <si>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</si>
  <si>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</si>
  <si>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</si>
  <si>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</si>
  <si>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</si>
  <si>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</si>
  <si>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</si>
  <si>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</si>
  <si>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</si>
  <si>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</si>
  <si>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</si>
  <si>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</si>
  <si>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</si>
  <si>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</si>
  <si>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</si>
  <si>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</si>
  <si>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</si>
  <si>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</si>
  <si>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</si>
  <si>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</si>
  <si>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</si>
  <si>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</si>
  <si>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</si>
  <si>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</si>
  <si>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</si>
  <si>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</si>
  <si>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</si>
  <si>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</si>
  <si>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</si>
  <si>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</si>
  <si>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</si>
  <si>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</si>
  <si>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</si>
  <si>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</si>
  <si>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</si>
  <si>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</si>
  <si>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</si>
  <si>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</si>
  <si>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</si>
  <si>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</si>
  <si>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</si>
  <si>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</si>
  <si>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</si>
  <si>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</si>
  <si>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</si>
  <si>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</si>
  <si>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</si>
  <si>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</si>
  <si>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</si>
  <si>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</si>
  <si>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</si>
  <si>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</si>
  <si>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</si>
  <si>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</si>
  <si>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</si>
  <si>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</si>
  <si>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</si>
  <si>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</si>
  <si>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</si>
  <si>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</si>
  <si>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</si>
  <si>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</si>
  <si>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</si>
  <si>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</si>
  <si>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</si>
  <si>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</si>
  <si>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</si>
  <si>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</si>
  <si>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</si>
  <si>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</si>
  <si>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</si>
  <si>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</si>
  <si>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</si>
  <si>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</si>
  <si>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</si>
  <si>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</si>
  <si>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</si>
  <si>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</si>
  <si>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</si>
  <si>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</si>
  <si>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</si>
  <si>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</si>
  <si>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</si>
  <si>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</si>
  <si>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</si>
  <si>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</si>
  <si>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</si>
  <si>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</si>
  <si>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</si>
  <si>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</si>
  <si>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</si>
  <si>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</si>
  <si>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</si>
  <si>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</si>
  <si>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</si>
  <si>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</si>
  <si>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</si>
  <si>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</si>
  <si>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</si>
  <si>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</si>
  <si>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</si>
  <si>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</si>
  <si>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</si>
  <si>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</si>
  <si>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</si>
  <si>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</si>
  <si>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</si>
  <si>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</si>
  <si>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</si>
  <si>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</si>
  <si>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</si>
  <si>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</si>
  <si>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</si>
  <si>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</si>
  <si>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</si>
  <si>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</si>
  <si>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</si>
  <si>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</si>
  <si>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</si>
  <si>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</si>
  <si>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</si>
  <si>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</si>
  <si>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</si>
  <si>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</si>
  <si>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</si>
  <si>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</si>
  <si>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</si>
  <si>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</si>
  <si>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</si>
  <si>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</si>
  <si>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</si>
  <si>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</si>
  <si>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</si>
  <si>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</si>
  <si>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</si>
  <si>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</si>
  <si>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</si>
  <si>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</si>
  <si>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</si>
  <si>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</si>
  <si>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</si>
  <si>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</si>
  <si>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</si>
  <si>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</si>
  <si>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</si>
  <si>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</si>
  <si>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</si>
  <si>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</si>
  <si>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</si>
  <si>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</si>
  <si>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</si>
  <si>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</si>
  <si>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</si>
  <si>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</si>
  <si>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</si>
  <si>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</si>
  <si>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</si>
  <si>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</si>
  <si>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</si>
  <si>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</si>
  <si>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</si>
  <si>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</si>
  <si>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</si>
  <si>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</si>
  <si>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</si>
  <si>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</si>
  <si>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</si>
  <si>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</si>
  <si>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</si>
  <si>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</si>
  <si>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</si>
  <si>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</si>
  <si>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</si>
  <si>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</si>
  <si>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</si>
  <si>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</si>
  <si>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</si>
  <si>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</si>
  <si>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</si>
  <si>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</si>
  <si>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</si>
  <si>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</si>
  <si>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</si>
  <si>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</si>
  <si>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</si>
  <si>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</si>
  <si>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</si>
  <si>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</si>
  <si>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</si>
  <si>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</si>
  <si>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</si>
  <si>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</si>
  <si>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</si>
  <si>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</si>
  <si>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</si>
  <si>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</si>
  <si>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</si>
  <si>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</si>
  <si>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</si>
  <si>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</si>
  <si>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</si>
  <si>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</si>
  <si>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</si>
  <si>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</si>
  <si>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</si>
  <si>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</si>
  <si>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</si>
  <si>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</si>
  <si>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</si>
  <si>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</si>
  <si>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</si>
  <si>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</si>
  <si>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</si>
  <si>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</si>
  <si>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</si>
  <si>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</si>
  <si>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</si>
  <si>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</si>
  <si>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</si>
  <si>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</si>
  <si>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</si>
  <si>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</si>
  <si>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</si>
  <si>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</si>
  <si>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</si>
  <si>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</si>
  <si>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</si>
  <si>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</si>
  <si>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</si>
  <si>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</si>
  <si>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</si>
  <si>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</si>
  <si>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</si>
  <si>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</si>
  <si>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</si>
  <si>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</si>
  <si>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</si>
  <si>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</si>
  <si>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</si>
  <si>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</si>
  <si>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</si>
  <si>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</si>
  <si>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</si>
  <si>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</si>
  <si>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</si>
  <si>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</si>
  <si>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</si>
  <si>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</si>
  <si>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</si>
  <si>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</si>
  <si>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</si>
  <si>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</si>
  <si>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</si>
  <si>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</si>
  <si>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</si>
  <si>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</si>
  <si>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</si>
  <si>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</si>
  <si>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</si>
  <si>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</si>
  <si>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</si>
  <si>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</si>
  <si>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</si>
  <si>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</si>
  <si>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</si>
  <si>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</si>
  <si>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</si>
  <si>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</si>
  <si>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</si>
  <si>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</si>
  <si>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</si>
  <si>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</si>
  <si>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</si>
  <si>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</si>
  <si>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</si>
  <si>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</si>
  <si>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</si>
  <si>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</si>
  <si>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</si>
  <si>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</si>
  <si>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</si>
  <si>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</si>
  <si>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</si>
  <si>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</si>
  <si>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</si>
  <si>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</si>
  <si>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</si>
  <si>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</si>
  <si>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</si>
  <si>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</si>
  <si>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</si>
  <si>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</si>
  <si>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</si>
  <si>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</si>
  <si>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</si>
  <si>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</si>
  <si>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</si>
  <si>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</si>
  <si>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</si>
  <si>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</si>
  <si>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</si>
  <si>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</si>
  <si>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</si>
  <si>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</si>
  <si>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</si>
  <si>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</si>
  <si>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</si>
  <si>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</si>
  <si>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</si>
  <si>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</si>
  <si>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</si>
  <si>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</si>
  <si>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</si>
  <si>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</si>
  <si>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</si>
  <si>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</si>
  <si>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</si>
  <si>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</si>
  <si>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</si>
  <si>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</si>
  <si>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</si>
  <si>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</si>
  <si>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</si>
  <si>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</si>
  <si>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</si>
  <si>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</si>
  <si>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</si>
  <si>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</si>
  <si>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</si>
  <si>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</si>
  <si>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</si>
  <si>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</si>
  <si>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</si>
  <si>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</si>
  <si>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</si>
  <si>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</si>
  <si>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</si>
  <si>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</si>
  <si>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</si>
  <si>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</si>
  <si>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</si>
  <si>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</si>
  <si>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</si>
  <si>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</si>
  <si>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</si>
  <si>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</si>
  <si>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</si>
  <si>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</si>
  <si>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</si>
  <si>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</si>
  <si>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</si>
  <si>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</si>
  <si>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</si>
  <si>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</si>
  <si>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</si>
  <si>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</si>
  <si>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</si>
  <si>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</si>
  <si>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</si>
  <si>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</si>
  <si>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</si>
  <si>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</si>
  <si>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</si>
  <si>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</si>
  <si>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</si>
  <si>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</si>
  <si>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</si>
  <si>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</si>
  <si>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</si>
  <si>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</si>
  <si>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</si>
  <si>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</si>
  <si>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</si>
  <si>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</si>
  <si>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</si>
  <si>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</si>
  <si>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</si>
  <si>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</si>
  <si>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</si>
  <si>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</si>
  <si>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</si>
  <si>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</si>
  <si>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</si>
  <si>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</si>
  <si>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</si>
  <si>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</si>
  <si>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</si>
  <si>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</si>
  <si>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</si>
  <si>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</si>
  <si>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</si>
  <si>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</si>
  <si>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</si>
  <si>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</si>
  <si>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</si>
  <si>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</si>
  <si>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</si>
  <si>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</si>
  <si>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</si>
  <si>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</si>
  <si>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</si>
  <si>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</si>
  <si>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</si>
  <si>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</si>
  <si>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</si>
  <si>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</si>
  <si>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</si>
  <si>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</si>
  <si>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</si>
  <si>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</si>
  <si>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</si>
  <si>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</si>
  <si>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</si>
  <si>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</si>
  <si>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</si>
  <si>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</si>
  <si>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</si>
  <si>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</si>
  <si>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</si>
  <si>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</si>
  <si>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</si>
  <si>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</si>
  <si>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</si>
  <si>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</si>
  <si>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</si>
  <si>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</si>
  <si>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</si>
  <si>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</si>
  <si>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</si>
  <si>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</si>
  <si>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</si>
  <si>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</si>
  <si>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</si>
  <si>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</si>
  <si>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</si>
  <si>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</si>
  <si>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</si>
  <si>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</si>
  <si>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</si>
  <si>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</si>
  <si>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</si>
  <si>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</si>
  <si>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</si>
  <si>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</si>
  <si>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</si>
  <si>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</si>
  <si>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</si>
  <si>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</si>
  <si>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</si>
  <si>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</si>
  <si>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</si>
  <si>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</si>
  <si>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</si>
  <si>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</si>
  <si>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</si>
  <si>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</si>
  <si>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</si>
  <si>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</si>
  <si>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</si>
  <si>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</si>
  <si>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</si>
  <si>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</si>
  <si>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</si>
  <si>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</si>
  <si>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</si>
  <si>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</si>
  <si>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</si>
  <si>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</si>
  <si>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</si>
  <si>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</si>
  <si>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</si>
  <si>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</si>
  <si>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</si>
  <si>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</si>
  <si>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</si>
  <si>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</si>
  <si>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</si>
  <si>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</si>
  <si>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</si>
  <si>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</si>
  <si>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</si>
  <si>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</si>
  <si>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</si>
  <si>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</si>
  <si>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</si>
  <si>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</si>
  <si>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</si>
  <si>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</si>
  <si>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</si>
  <si>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</si>
  <si>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</si>
  <si>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</si>
  <si>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</si>
  <si>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</si>
  <si>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</si>
  <si>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</si>
  <si>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</si>
  <si>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</si>
  <si>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</si>
  <si>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</si>
  <si>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</si>
  <si>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</si>
  <si>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</si>
  <si>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</si>
  <si>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</si>
  <si>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</si>
  <si>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</si>
  <si>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</si>
  <si>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</si>
  <si>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</si>
  <si>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</si>
  <si>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</si>
  <si>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</si>
  <si>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</si>
  <si>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</si>
  <si>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</si>
  <si>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</si>
  <si>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</si>
  <si>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</si>
  <si>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</si>
  <si>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</si>
  <si>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</si>
  <si>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</si>
  <si>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</si>
  <si>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</si>
  <si>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</si>
  <si>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</si>
  <si>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</si>
  <si>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</si>
  <si>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</si>
  <si>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</si>
  <si>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</si>
  <si>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</si>
  <si>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</si>
  <si>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</si>
  <si>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</si>
  <si>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</si>
  <si>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</si>
  <si>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</si>
  <si>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</si>
  <si>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</si>
  <si>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</si>
  <si>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</si>
  <si>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</si>
  <si>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</si>
  <si>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</si>
  <si>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</si>
  <si>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</si>
  <si>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</si>
  <si>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</si>
  <si>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</si>
  <si>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</si>
  <si>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</si>
  <si>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</si>
  <si>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</si>
  <si>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</si>
  <si>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</si>
  <si>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</si>
  <si>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</si>
  <si>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</si>
  <si>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</si>
  <si>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</si>
  <si>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</si>
  <si>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</si>
  <si>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</si>
  <si>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</si>
  <si>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</si>
  <si>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</si>
  <si>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</si>
  <si>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</si>
  <si>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</si>
  <si>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</si>
  <si>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</si>
  <si>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</si>
  <si>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</si>
  <si>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</si>
  <si>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</si>
  <si>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</si>
  <si>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</si>
  <si>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</si>
  <si>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</si>
  <si>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</si>
  <si>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</si>
  <si>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</si>
  <si>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</si>
  <si>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</si>
  <si>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</si>
  <si>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</si>
  <si>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</si>
  <si>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</si>
  <si>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</si>
  <si>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</si>
  <si>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</si>
  <si>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</si>
  <si>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</si>
  <si>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</si>
  <si>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</si>
  <si>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</si>
  <si>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</si>
  <si>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</si>
  <si>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</si>
  <si>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</si>
  <si>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</si>
  <si>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</si>
  <si>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</si>
  <si>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</si>
  <si>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</si>
  <si>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</si>
  <si>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</si>
  <si>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</si>
  <si>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</si>
  <si>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</si>
  <si>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</si>
  <si>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</si>
  <si>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</si>
  <si>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</si>
  <si>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</si>
  <si>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</si>
  <si>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</si>
  <si>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</si>
  <si>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</si>
  <si>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</si>
  <si>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</si>
  <si>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</si>
  <si>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</si>
  <si>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</si>
  <si>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</si>
  <si>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</si>
  <si>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</si>
  <si>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</si>
  <si>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</si>
  <si>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</si>
  <si>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</si>
  <si>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</si>
  <si>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</si>
  <si>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</si>
  <si>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</si>
  <si>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</si>
  <si>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</si>
  <si>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</si>
  <si>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</si>
  <si>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</si>
  <si>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</si>
  <si>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</si>
  <si>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</si>
  <si>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</si>
  <si>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</si>
  <si>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</si>
  <si>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</si>
  <si>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</si>
  <si>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</si>
  <si>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</si>
  <si>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</si>
  <si>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</si>
  <si>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</si>
  <si>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</si>
  <si>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</si>
  <si>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</si>
  <si>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</si>
  <si>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</si>
  <si>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</si>
  <si>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</si>
  <si>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</si>
  <si>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</si>
  <si>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</si>
  <si>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</si>
  <si>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</si>
  <si>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</si>
  <si>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</si>
  <si>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</si>
  <si>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</si>
  <si>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</si>
  <si>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</si>
  <si>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</si>
  <si>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</si>
  <si>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</si>
  <si>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</si>
  <si>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</si>
  <si>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</si>
  <si>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</si>
  <si>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</si>
  <si>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</si>
  <si>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</si>
  <si>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</si>
  <si>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</si>
  <si>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</si>
  <si>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</si>
  <si>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</si>
  <si>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</si>
  <si>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</si>
  <si>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</si>
  <si>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</si>
  <si>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</si>
  <si>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</si>
  <si>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</si>
  <si>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</si>
  <si>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</si>
  <si>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</si>
  <si>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</si>
  <si>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</si>
  <si>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</si>
  <si>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</si>
  <si>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</si>
  <si>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</si>
  <si>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</si>
  <si>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</si>
  <si>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</si>
  <si>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</si>
  <si>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</si>
  <si>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</si>
  <si>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</si>
  <si>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</si>
  <si>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</si>
  <si>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</si>
  <si>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</si>
  <si>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</si>
  <si>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</si>
  <si>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</si>
  <si>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</si>
  <si>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</si>
  <si>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</si>
  <si>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</si>
  <si>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</si>
  <si>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</si>
  <si>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</si>
  <si>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</si>
  <si>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</si>
  <si>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</si>
  <si>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</si>
  <si>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</si>
  <si>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</si>
  <si>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</si>
  <si>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</si>
  <si>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</si>
  <si>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</si>
  <si>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</si>
  <si>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</si>
  <si>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</si>
  <si>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</si>
  <si>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</si>
  <si>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</si>
  <si>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</si>
  <si>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</si>
  <si>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</si>
  <si>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</si>
  <si>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</si>
  <si>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</si>
  <si>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</si>
  <si>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</si>
  <si>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</si>
  <si>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</si>
  <si>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</si>
  <si>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</si>
  <si>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</si>
  <si>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</si>
  <si>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</si>
  <si>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</si>
  <si>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</si>
  <si>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</si>
  <si>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</si>
  <si>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</si>
  <si>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</si>
  <si>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</si>
  <si>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</si>
  <si>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</si>
  <si>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</si>
  <si>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</si>
  <si>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</si>
  <si>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</si>
  <si>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</si>
  <si>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</si>
  <si>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</si>
  <si>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</si>
  <si>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</si>
  <si>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</si>
  <si>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</si>
  <si>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</si>
  <si>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</si>
  <si>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</si>
  <si>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</si>
  <si>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</si>
  <si>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</si>
  <si>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</si>
  <si>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</si>
  <si>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</si>
  <si>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</si>
  <si>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</si>
  <si>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</si>
  <si>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</si>
  <si>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</si>
  <si>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</si>
  <si>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</si>
  <si>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</si>
  <si>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</si>
  <si>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</si>
  <si>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</si>
  <si>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</si>
  <si>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</si>
  <si>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</si>
  <si>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</si>
  <si>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</si>
  <si>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</si>
  <si>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</si>
  <si>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</si>
  <si>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</si>
  <si>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</si>
  <si>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</si>
  <si>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</si>
  <si>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</si>
  <si>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</si>
  <si>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</si>
  <si>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</si>
  <si>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</si>
  <si>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</si>
  <si>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</si>
  <si>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</si>
  <si>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</si>
  <si>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</si>
  <si>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</si>
  <si>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</si>
  <si>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</si>
  <si>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</si>
  <si>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</si>
  <si>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</si>
  <si>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</si>
  <si>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</si>
  <si>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</si>
  <si>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</si>
  <si>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</si>
  <si>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</si>
  <si>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</si>
  <si>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</si>
  <si>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</si>
  <si>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</si>
  <si>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</si>
  <si>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</si>
  <si>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</si>
  <si>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</si>
  <si>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</si>
  <si>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</si>
  <si>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</si>
  <si>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</si>
  <si>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</si>
  <si>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</si>
  <si>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</si>
  <si>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</si>
  <si>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</si>
  <si>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</si>
  <si>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</si>
  <si>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</si>
  <si>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</si>
  <si>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</si>
  <si>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</si>
  <si>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</si>
  <si>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</si>
  <si>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</si>
  <si>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</si>
  <si>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</si>
  <si>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</si>
  <si>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</si>
  <si>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</si>
  <si>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</si>
  <si>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</si>
  <si>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</si>
  <si>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</si>
  <si>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</si>
  <si>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</si>
  <si>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</si>
  <si>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</si>
  <si>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</si>
  <si>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</si>
  <si>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</si>
  <si>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</si>
  <si>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</si>
  <si>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</si>
  <si>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</si>
  <si>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</si>
  <si>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</si>
  <si>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</si>
  <si>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</si>
  <si>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</si>
  <si>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</si>
  <si>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</si>
  <si>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</si>
  <si>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</si>
  <si>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</si>
  <si>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</si>
  <si>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</si>
  <si>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</si>
  <si>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</si>
  <si>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</si>
  <si>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</si>
  <si>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</si>
  <si>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</si>
  <si>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</si>
  <si>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</si>
  <si>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</si>
  <si>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</si>
  <si>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</si>
  <si>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</si>
  <si>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</si>
  <si>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</si>
  <si>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</si>
  <si>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</si>
  <si>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</si>
  <si>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</si>
  <si>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</si>
  <si>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</si>
  <si>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</si>
  <si>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</si>
  <si>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</si>
  <si>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</si>
  <si>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</si>
  <si>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</si>
  <si>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</si>
  <si>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</si>
  <si>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</si>
  <si>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</si>
  <si>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</si>
  <si>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</si>
  <si>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</si>
  <si>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</si>
  <si>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</si>
  <si>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</si>
  <si>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</si>
  <si>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</si>
  <si>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</si>
  <si>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</si>
  <si>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</si>
  <si>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</si>
  <si>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</si>
  <si>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</si>
  <si>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</si>
  <si>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</si>
  <si>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</si>
  <si>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</si>
  <si>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</si>
  <si>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</si>
  <si>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</si>
  <si>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</si>
  <si>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</si>
  <si>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</si>
  <si>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</si>
  <si>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</si>
  <si>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</si>
  <si>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</si>
  <si>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</si>
  <si>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</si>
  <si>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</si>
  <si>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</si>
  <si>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</si>
  <si>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</si>
  <si>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</si>
  <si>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</si>
  <si>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</si>
  <si>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</si>
  <si>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</si>
  <si>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</si>
  <si>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</si>
  <si>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</si>
  <si>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</si>
  <si>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</si>
  <si>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</si>
  <si>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</si>
  <si>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</si>
  <si>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</si>
  <si>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</si>
  <si>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</si>
  <si>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</si>
  <si>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</si>
  <si>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</si>
  <si>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</si>
  <si>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</si>
  <si>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</si>
  <si>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</si>
  <si>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</si>
  <si>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</si>
  <si>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</si>
  <si>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</si>
  <si>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</si>
  <si>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</si>
  <si>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</si>
  <si>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</si>
  <si>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</si>
  <si>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</si>
  <si>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</si>
  <si>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</si>
  <si>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</si>
  <si>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</si>
  <si>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</si>
  <si>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</si>
  <si>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</si>
  <si>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</si>
  <si>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</si>
  <si>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</si>
  <si>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</si>
  <si>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</si>
  <si>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</si>
  <si>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</si>
  <si>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</si>
  <si>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</si>
  <si>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</si>
  <si>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</si>
  <si>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</si>
  <si>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</si>
  <si>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</si>
  <si>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</si>
  <si>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</si>
  <si>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</si>
  <si>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</si>
  <si>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</si>
  <si>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</si>
  <si>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</si>
  <si>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</si>
  <si>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</si>
  <si>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</si>
  <si>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</si>
  <si>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</si>
  <si>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</si>
  <si>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</si>
  <si>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</si>
  <si>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</si>
  <si>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</si>
  <si>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</si>
  <si>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</si>
  <si>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</si>
  <si>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</si>
  <si>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</si>
  <si>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</si>
  <si>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</si>
  <si>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</si>
  <si>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</si>
  <si>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</si>
  <si>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</si>
  <si>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</si>
  <si>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</si>
  <si>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</si>
  <si>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</si>
  <si>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</si>
  <si>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</si>
  <si>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</si>
  <si>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</si>
  <si>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</si>
  <si>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</si>
  <si>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</si>
  <si>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</si>
  <si>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</si>
  <si>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</si>
  <si>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</si>
  <si>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</si>
  <si>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</si>
  <si>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</si>
  <si>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</si>
  <si>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</si>
  <si>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</si>
  <si>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</si>
  <si>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</si>
  <si>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</si>
  <si>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</si>
  <si>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</si>
  <si>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</si>
  <si>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</si>
  <si>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</si>
  <si>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</si>
  <si>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</si>
  <si>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</si>
  <si>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</si>
  <si>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</si>
  <si>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</si>
  <si>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</si>
  <si>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</si>
  <si>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</si>
  <si>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</si>
  <si>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</si>
  <si>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</si>
  <si>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</si>
  <si>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</si>
  <si>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</si>
  <si>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</si>
  <si>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</si>
  <si>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</si>
  <si>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</si>
  <si>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</si>
  <si>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</si>
  <si>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</si>
  <si>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</si>
  <si>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</si>
  <si>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</si>
  <si>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</si>
  <si>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</si>
  <si>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</si>
  <si>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</si>
  <si>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</si>
  <si>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</si>
  <si>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</si>
  <si>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</si>
  <si>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</si>
  <si>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</si>
  <si>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</si>
  <si>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</si>
  <si>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</si>
  <si>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</si>
  <si>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</si>
  <si>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</si>
  <si>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</si>
  <si>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</si>
  <si>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</si>
  <si>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</si>
  <si>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</si>
  <si>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</si>
  <si>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</si>
  <si>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</si>
  <si>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</si>
  <si>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</si>
  <si>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</si>
  <si>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</si>
  <si>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</si>
  <si>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</si>
  <si>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</si>
  <si>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</si>
  <si>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</si>
  <si>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</si>
  <si>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</si>
  <si>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</si>
  <si>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</si>
  <si>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</si>
  <si>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</si>
  <si>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</si>
  <si>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</si>
  <si>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</si>
  <si>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</si>
  <si>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</si>
  <si>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</si>
  <si>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</si>
  <si>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</si>
  <si>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</si>
  <si>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</si>
  <si>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</si>
  <si>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</si>
  <si>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</si>
  <si>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</si>
  <si>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</si>
  <si>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</si>
  <si>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</si>
  <si>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</si>
  <si>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</si>
  <si>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</si>
  <si>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</si>
  <si>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</si>
  <si>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</si>
  <si>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</si>
  <si>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</si>
  <si>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</si>
  <si>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</si>
  <si>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</si>
  <si>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</si>
  <si>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</si>
  <si>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</si>
  <si>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</si>
  <si>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</si>
  <si>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</si>
  <si>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</si>
  <si>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</si>
  <si>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</si>
  <si>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</si>
  <si>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</si>
  <si>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</si>
  <si>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</si>
  <si>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</si>
  <si>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</si>
  <si>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</si>
  <si>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</si>
  <si>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</si>
  <si>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</si>
  <si>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</si>
  <si>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</si>
  <si>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</si>
  <si>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</si>
  <si>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</si>
  <si>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</si>
  <si>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</si>
  <si>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</si>
  <si>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</si>
  <si>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</si>
  <si>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</si>
  <si>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</si>
  <si>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</si>
  <si>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</si>
  <si>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</si>
  <si>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</si>
  <si>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</si>
  <si>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</si>
  <si>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</si>
  <si>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</si>
  <si>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</si>
  <si>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</si>
  <si>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</si>
  <si>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</si>
  <si>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</si>
  <si>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</si>
  <si>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</si>
  <si>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</si>
  <si>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</si>
  <si>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</si>
  <si>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</si>
  <si>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</si>
  <si>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</si>
  <si>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</si>
  <si>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</si>
  <si>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</si>
  <si>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</si>
  <si>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</si>
  <si>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</si>
  <si>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</si>
  <si>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</si>
  <si>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</si>
  <si>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</si>
  <si>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</si>
  <si>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</si>
  <si>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</si>
  <si>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</si>
  <si>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</si>
  <si>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</si>
  <si>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</si>
  <si>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</si>
  <si>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</si>
  <si>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</si>
  <si>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</si>
  <si>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</si>
  <si>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</si>
  <si>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</si>
  <si>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</si>
  <si>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</si>
  <si>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</si>
  <si>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</si>
  <si>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</si>
  <si>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</si>
  <si>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</si>
  <si>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</si>
  <si>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</si>
  <si>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</si>
  <si>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</si>
  <si>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</si>
  <si>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</si>
  <si>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</si>
  <si>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</si>
  <si>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</si>
  <si>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</si>
  <si>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</si>
  <si>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</si>
  <si>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</si>
  <si>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</si>
  <si>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</si>
  <si>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</si>
  <si>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</si>
  <si>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</si>
  <si>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</si>
  <si>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</si>
  <si>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</si>
  <si>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</si>
  <si>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</si>
  <si>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</si>
  <si>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</si>
  <si>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</si>
  <si>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</si>
  <si>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</si>
  <si>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</si>
  <si>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</si>
  <si>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</si>
  <si>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</si>
  <si>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</si>
  <si>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</si>
  <si>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</si>
  <si>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</si>
  <si>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</si>
  <si>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</si>
  <si>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</si>
  <si>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</si>
  <si>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</si>
  <si>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</si>
  <si>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</si>
  <si>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</si>
  <si>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</si>
  <si>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</si>
  <si>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</si>
  <si>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</si>
  <si>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</si>
  <si>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</si>
  <si>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</si>
  <si>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</si>
  <si>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</si>
  <si>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</si>
  <si>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</si>
  <si>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</si>
  <si>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</si>
  <si>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</si>
  <si>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</si>
  <si>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</si>
  <si>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</si>
  <si>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</si>
  <si>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</si>
  <si>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</si>
  <si>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</si>
  <si>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</si>
  <si>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</si>
  <si>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</si>
  <si>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</si>
  <si>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</si>
  <si>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</si>
  <si>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</si>
  <si>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</si>
  <si>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</si>
  <si>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</si>
  <si>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</si>
  <si>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</si>
  <si>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</si>
  <si>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</si>
  <si>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</si>
  <si>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</si>
  <si>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</si>
  <si>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</si>
  <si>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</si>
  <si>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</si>
  <si>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</si>
  <si>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</si>
  <si>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</si>
  <si>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</si>
  <si>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</si>
  <si>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</si>
  <si>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</si>
  <si>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</si>
  <si>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</si>
  <si>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</si>
  <si>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</si>
  <si>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</si>
  <si>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</si>
  <si>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</si>
  <si>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</si>
  <si>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</si>
  <si>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</si>
  <si>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</si>
  <si>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</si>
  <si>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</si>
  <si>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</si>
  <si>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</si>
  <si>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</si>
  <si>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</si>
  <si>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</si>
  <si>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</si>
  <si>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</si>
  <si>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</si>
  <si>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</si>
  <si>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</si>
  <si>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</si>
  <si>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</si>
  <si>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</si>
  <si>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</si>
  <si>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</si>
  <si>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</si>
  <si>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</si>
  <si>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</si>
  <si>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</si>
  <si>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</si>
  <si>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</si>
  <si>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</si>
  <si>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</si>
  <si>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</si>
  <si>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</si>
  <si>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</si>
  <si>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</si>
  <si>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</si>
  <si>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</si>
  <si>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</si>
  <si>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</si>
  <si>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</si>
  <si>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</si>
  <si>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</si>
  <si>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</si>
  <si>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</si>
  <si>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</si>
  <si>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</si>
  <si>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</si>
  <si>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</si>
  <si>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</si>
  <si>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</si>
  <si>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</si>
  <si>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</si>
  <si>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</si>
  <si>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</si>
  <si>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</si>
  <si>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</si>
  <si>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</si>
  <si>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</si>
  <si>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</si>
  <si>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</si>
  <si>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</si>
  <si>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</si>
  <si>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</si>
  <si>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</si>
  <si>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</si>
  <si>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</si>
  <si>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</si>
  <si>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</si>
  <si>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</si>
  <si>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</si>
  <si>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</si>
  <si>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</si>
  <si>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</si>
  <si>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</si>
  <si>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</si>
  <si>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</si>
  <si>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</si>
  <si>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</si>
  <si>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</si>
  <si>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</si>
  <si>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</si>
  <si>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</si>
  <si>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</si>
  <si>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</si>
  <si>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</si>
  <si>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</si>
  <si>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</si>
  <si>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</si>
  <si>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</si>
  <si>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</si>
  <si>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</si>
  <si>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</si>
  <si>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</si>
  <si>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</si>
  <si>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</si>
  <si>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</si>
  <si>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</si>
  <si>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</si>
  <si>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</si>
  <si>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</si>
  <si>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</si>
  <si>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</si>
  <si>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</si>
  <si>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</si>
  <si>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</si>
  <si>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</si>
  <si>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</si>
  <si>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</si>
  <si>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</si>
  <si>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</si>
  <si>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</si>
  <si>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</si>
  <si>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</si>
  <si>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</si>
  <si>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</si>
  <si>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</si>
  <si>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</si>
  <si>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</si>
  <si>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</si>
  <si>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</si>
  <si>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</si>
  <si>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</si>
  <si>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</si>
  <si>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</si>
  <si>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</si>
  <si>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</si>
  <si>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</si>
  <si>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</si>
  <si>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</si>
  <si>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</si>
  <si>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</si>
  <si>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</si>
  <si>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</si>
  <si>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</si>
  <si>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</si>
  <si>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</si>
  <si>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</si>
  <si>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</si>
  <si>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</si>
  <si>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</si>
  <si>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</si>
  <si>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</si>
  <si>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</si>
  <si>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</si>
  <si>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</si>
  <si>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</si>
  <si>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</si>
  <si>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</si>
  <si>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</si>
  <si>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</si>
  <si>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</si>
  <si>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</si>
  <si>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</si>
  <si>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</si>
  <si>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</si>
  <si>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</si>
  <si>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</si>
  <si>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</si>
  <si>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</si>
  <si>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</si>
  <si>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</si>
  <si>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</si>
  <si>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</si>
  <si>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</si>
  <si>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</si>
  <si>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</si>
  <si>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</si>
  <si>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</si>
  <si>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</si>
  <si>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</si>
  <si>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</si>
  <si>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</si>
  <si>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</si>
  <si>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</si>
  <si>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</si>
  <si>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</si>
  <si>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</si>
  <si>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</si>
  <si>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</si>
  <si>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</si>
  <si>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</si>
  <si>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</si>
  <si>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</si>
  <si>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</si>
  <si>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</si>
  <si>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</si>
  <si>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</si>
  <si>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</si>
  <si>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</si>
  <si>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</si>
  <si>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</si>
  <si>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</si>
  <si>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</si>
  <si>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</si>
  <si>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</si>
  <si>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</si>
  <si>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</si>
  <si>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</si>
  <si>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</si>
  <si>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</si>
  <si>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</si>
  <si>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</si>
  <si>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</si>
  <si>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</si>
  <si>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</si>
  <si>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</si>
  <si>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</si>
  <si>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</si>
  <si>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</si>
  <si>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</si>
  <si>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</si>
  <si>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</si>
  <si>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</si>
  <si>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</si>
  <si>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</si>
  <si>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</si>
  <si>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</si>
  <si>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</si>
  <si>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</si>
  <si>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</si>
  <si>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</si>
  <si>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</si>
  <si>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</si>
  <si>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</si>
  <si>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</si>
  <si>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</si>
  <si>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</si>
  <si>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</si>
  <si>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</si>
  <si>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</si>
  <si>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</si>
  <si>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</si>
  <si>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</si>
  <si>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</si>
  <si>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</si>
  <si>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</si>
  <si>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</si>
  <si>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</si>
  <si>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</si>
  <si>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</si>
  <si>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</si>
  <si>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</si>
  <si>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</si>
  <si>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</si>
  <si>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</si>
  <si>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</si>
  <si>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</si>
  <si>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</si>
  <si>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</si>
  <si>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</si>
  <si>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</si>
  <si>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</si>
  <si>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</si>
  <si>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</si>
  <si>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</si>
  <si>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</si>
  <si>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</si>
  <si>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</si>
  <si>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</si>
  <si>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</si>
  <si>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</si>
  <si>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</si>
  <si>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</si>
  <si>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</si>
  <si>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</si>
  <si>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</si>
  <si>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</si>
  <si>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</si>
  <si>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</si>
  <si>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</si>
  <si>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</si>
  <si>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</si>
  <si>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</si>
  <si>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</si>
  <si>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</si>
  <si>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</si>
  <si>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</si>
  <si>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</si>
  <si>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</si>
  <si>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</si>
  <si>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</si>
  <si>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</si>
  <si>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</si>
  <si>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</si>
  <si>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</si>
  <si>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</si>
  <si>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</si>
  <si>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</si>
  <si>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</si>
  <si>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</si>
  <si>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</si>
  <si>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</si>
  <si>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</si>
  <si>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</si>
  <si>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</si>
  <si>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</si>
  <si>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</si>
  <si>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</si>
  <si>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</si>
  <si>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</si>
  <si>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</si>
  <si>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</si>
  <si>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</si>
  <si>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</si>
  <si>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</si>
  <si>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</si>
  <si>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</si>
  <si>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</si>
  <si>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</si>
  <si>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</si>
  <si>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</si>
  <si>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</si>
  <si>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</si>
  <si>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</si>
  <si>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</si>
  <si>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</si>
  <si>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</si>
  <si>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</si>
  <si>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</si>
  <si>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</si>
  <si>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</si>
  <si>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</si>
  <si>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</si>
  <si>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</si>
  <si>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</si>
  <si>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</si>
  <si>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</si>
  <si>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</si>
  <si>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</si>
  <si>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</si>
  <si>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</si>
  <si>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</si>
  <si>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</si>
  <si>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</si>
  <si>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</si>
  <si>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</si>
  <si>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</si>
  <si>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</si>
  <si>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</si>
  <si>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</si>
  <si>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</si>
  <si>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</si>
  <si>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</si>
  <si>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</si>
  <si>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</si>
  <si>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</si>
  <si>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</si>
  <si>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</si>
  <si>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</si>
  <si>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</si>
  <si>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</si>
  <si>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</si>
  <si>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</si>
  <si>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</si>
  <si>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</si>
  <si>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</si>
  <si>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</si>
  <si>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</si>
  <si>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</si>
  <si>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</si>
  <si>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</si>
  <si>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</si>
  <si>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</si>
  <si>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</si>
  <si>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</si>
  <si>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</si>
  <si>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</si>
  <si>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</si>
  <si>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</si>
  <si>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</si>
  <si>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</si>
  <si>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</si>
  <si>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</si>
  <si>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</si>
  <si>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</si>
  <si>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</si>
  <si>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</si>
  <si>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</si>
  <si>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</si>
  <si>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</si>
  <si>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</si>
  <si>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</si>
  <si>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</si>
  <si>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</si>
  <si>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</si>
  <si>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</si>
  <si>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</si>
  <si>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</si>
  <si>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</si>
  <si>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</si>
  <si>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</si>
  <si>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</si>
  <si>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</si>
  <si>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</si>
  <si>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</si>
  <si>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</si>
  <si>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</si>
  <si>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</si>
  <si>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</si>
  <si>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</si>
  <si>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</si>
  <si>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</si>
  <si>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</si>
  <si>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</si>
  <si>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</si>
  <si>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</si>
  <si>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</si>
  <si>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</si>
  <si>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</si>
  <si>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</si>
  <si>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</si>
  <si>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</si>
  <si>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</si>
  <si>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</si>
  <si>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</si>
  <si>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</si>
  <si>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</si>
  <si>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</si>
  <si>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</si>
  <si>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</si>
  <si>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</si>
  <si>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</si>
  <si>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</si>
  <si>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</si>
  <si>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</si>
  <si>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</si>
  <si>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</si>
  <si>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</si>
  <si>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</si>
  <si>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</si>
  <si>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</si>
  <si>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</si>
  <si>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</si>
  <si>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</si>
  <si>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</si>
  <si>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</si>
  <si>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</si>
  <si>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</si>
  <si>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</si>
  <si>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</si>
  <si>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</si>
  <si>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</si>
  <si>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</si>
  <si>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</si>
  <si>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</si>
  <si>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</si>
  <si>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</si>
  <si>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</si>
  <si>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</si>
  <si>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</si>
  <si>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</si>
  <si>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</si>
  <si>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</si>
  <si>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</si>
  <si>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</si>
  <si>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</si>
  <si>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</si>
  <si>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</si>
  <si>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</si>
  <si>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</si>
  <si>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</si>
  <si>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</si>
  <si>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</si>
  <si>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</si>
  <si>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</si>
  <si>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</si>
  <si>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</si>
  <si>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</si>
  <si>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</si>
  <si>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</si>
  <si>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</si>
  <si>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</si>
  <si>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</si>
  <si>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</si>
  <si>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</si>
  <si>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</si>
  <si>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</si>
  <si>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</si>
  <si>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</si>
  <si>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</si>
  <si>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</si>
  <si>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</si>
  <si>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</si>
  <si>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</si>
  <si>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</si>
  <si>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</si>
  <si>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</si>
  <si>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</si>
  <si>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</si>
  <si>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</si>
  <si>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</si>
  <si>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</si>
  <si>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</si>
  <si>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</si>
  <si>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</si>
  <si>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</si>
  <si>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</si>
  <si>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</si>
  <si>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</si>
  <si>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</si>
  <si>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</si>
  <si>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</si>
  <si>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</si>
  <si>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</si>
  <si>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</si>
  <si>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</si>
  <si>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</si>
  <si>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</si>
  <si>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</si>
  <si>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</si>
  <si>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</si>
  <si>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</si>
  <si>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</si>
  <si>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</si>
  <si>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</si>
  <si>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</si>
  <si>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</si>
  <si>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</si>
  <si>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</si>
  <si>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</si>
  <si>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</si>
  <si>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</si>
  <si>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</si>
  <si>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</si>
  <si>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</si>
  <si>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</si>
  <si>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</si>
  <si>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</si>
  <si>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</si>
  <si>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</si>
  <si>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</si>
  <si>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</si>
  <si>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</si>
  <si>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</si>
  <si>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</si>
  <si>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</si>
  <si>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</si>
  <si>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</si>
  <si>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</si>
  <si>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</si>
  <si>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</si>
  <si>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</si>
  <si>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</si>
  <si>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</si>
  <si>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</si>
  <si>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</si>
  <si>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</si>
  <si>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</si>
  <si>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</si>
  <si>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</si>
  <si>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</si>
  <si>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</si>
  <si>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</si>
  <si>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</si>
  <si>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</si>
  <si>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</si>
  <si>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</si>
  <si>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</si>
  <si>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</si>
  <si>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</si>
  <si>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</si>
  <si>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</si>
  <si>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</si>
  <si>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</si>
  <si>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</si>
  <si>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</si>
  <si>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</si>
  <si>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</si>
  <si>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</si>
  <si>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</si>
  <si>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</si>
  <si>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</si>
  <si>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</si>
  <si>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</si>
  <si>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</si>
  <si>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</si>
  <si>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</si>
  <si>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</si>
  <si>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</si>
  <si>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</si>
  <si>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</si>
  <si>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</si>
  <si>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</si>
  <si>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</si>
  <si>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</si>
  <si>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</si>
  <si>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</si>
  <si>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</si>
  <si>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</si>
  <si>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</si>
  <si>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</si>
  <si>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</si>
  <si>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</si>
  <si>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</si>
  <si>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</si>
  <si>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</si>
  <si>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</si>
  <si>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</si>
  <si>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</si>
  <si>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</si>
  <si>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</si>
  <si>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</si>
  <si>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</si>
  <si>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</si>
  <si>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</si>
  <si>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</si>
  <si>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</si>
  <si>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</si>
  <si>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</si>
  <si>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</si>
  <si>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</si>
  <si>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</si>
  <si>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</si>
  <si>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</si>
  <si>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</si>
  <si>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</si>
  <si>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</si>
  <si>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</si>
  <si>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</si>
  <si>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</si>
  <si>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</si>
  <si>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</si>
  <si>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</si>
  <si>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</si>
  <si>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</si>
  <si>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</si>
  <si>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</si>
  <si>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</si>
  <si>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</si>
  <si>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</si>
  <si>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</si>
  <si>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</si>
  <si>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</si>
  <si>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</si>
  <si>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</si>
  <si>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</si>
  <si>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</si>
  <si>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</si>
  <si>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</si>
  <si>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</si>
  <si>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</si>
  <si>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</si>
  <si>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</si>
  <si>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</si>
  <si>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</si>
  <si>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</si>
  <si>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</si>
  <si>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</si>
  <si>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</si>
  <si>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</si>
  <si>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</si>
  <si>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</si>
  <si>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</si>
  <si>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</si>
  <si>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</si>
  <si>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</si>
  <si>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</si>
  <si>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</si>
  <si>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</si>
  <si>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</si>
  <si>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</si>
  <si>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</si>
  <si>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</si>
  <si>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</si>
  <si>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</si>
  <si>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</si>
  <si>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</si>
  <si>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</si>
  <si>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</si>
  <si>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</si>
  <si>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</si>
  <si>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</si>
  <si>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</si>
  <si>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</si>
  <si>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</si>
  <si>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</si>
  <si>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</si>
  <si>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</si>
  <si>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</si>
  <si>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</si>
  <si>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</si>
  <si>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</si>
  <si>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</si>
  <si>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</si>
  <si>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</si>
  <si>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</si>
  <si>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</si>
  <si>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</si>
  <si>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</si>
  <si>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</si>
  <si>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</si>
  <si>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</si>
  <si>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</si>
  <si>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</si>
  <si>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</si>
  <si>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</si>
  <si>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</si>
  <si>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</si>
  <si>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</si>
  <si>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</si>
  <si>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</si>
  <si>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</si>
  <si>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</si>
  <si>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</si>
  <si>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</si>
  <si>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</si>
  <si>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</si>
  <si>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</si>
  <si>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</si>
  <si>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</si>
  <si>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</si>
  <si>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</si>
  <si>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</si>
  <si>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</si>
  <si>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</si>
  <si>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</si>
  <si>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</si>
  <si>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</si>
  <si>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</si>
  <si>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</si>
  <si>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</si>
  <si>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</si>
  <si>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</si>
  <si>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</si>
  <si>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</si>
  <si>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</si>
  <si>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</si>
  <si>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</si>
  <si>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</si>
  <si>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</si>
  <si>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</si>
  <si>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</si>
  <si>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</si>
  <si>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</si>
  <si>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</si>
  <si>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</si>
  <si>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</si>
  <si>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</si>
  <si>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</si>
  <si>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</si>
  <si>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</si>
  <si>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</si>
  <si>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</si>
  <si>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</si>
  <si>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</si>
  <si>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</si>
  <si>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</si>
  <si>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</si>
  <si>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</si>
  <si>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</si>
  <si>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</si>
  <si>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</si>
  <si>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</si>
  <si>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</si>
  <si>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</si>
  <si>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</si>
  <si>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</si>
  <si>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</si>
  <si>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</si>
  <si>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</si>
  <si>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</si>
  <si>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</si>
  <si>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</si>
  <si>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</si>
  <si>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</si>
  <si>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</si>
  <si>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</si>
  <si>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</si>
  <si>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</si>
  <si>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</si>
  <si>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</si>
  <si>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</si>
  <si>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</si>
  <si>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</si>
  <si>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</si>
  <si>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</si>
  <si>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</si>
  <si>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</si>
  <si>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</si>
  <si>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</si>
  <si>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</si>
  <si>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</si>
  <si>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</si>
  <si>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</si>
  <si>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</si>
  <si>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</si>
  <si>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</si>
  <si>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</si>
  <si>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</si>
  <si>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</si>
  <si>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</si>
  <si>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</si>
  <si>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</si>
  <si>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</si>
  <si>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</si>
  <si>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</si>
  <si>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</si>
  <si>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</si>
  <si>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</si>
  <si>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</si>
  <si>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</si>
  <si>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</si>
  <si>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</si>
  <si>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</si>
  <si>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</si>
  <si>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</si>
  <si>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</si>
  <si>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</si>
  <si>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</si>
  <si>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</si>
  <si>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</si>
  <si>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</si>
  <si>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</si>
  <si>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</si>
  <si>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</si>
  <si>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</si>
  <si>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</si>
  <si>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</si>
  <si>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</si>
  <si>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</si>
  <si>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</si>
  <si>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</si>
  <si>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</si>
  <si>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</si>
  <si>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</si>
  <si>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</si>
  <si>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</si>
  <si>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</si>
  <si>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</si>
  <si>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</si>
  <si>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</si>
  <si>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</si>
  <si>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</si>
  <si>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</si>
  <si>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</si>
  <si>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</si>
  <si>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</si>
  <si>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</si>
  <si>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</si>
  <si>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</si>
  <si>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</si>
  <si>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</si>
  <si>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</si>
  <si>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</si>
  <si>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</si>
  <si>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</si>
  <si>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</si>
  <si>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</si>
  <si>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</si>
  <si>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</si>
  <si>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</si>
  <si>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</si>
  <si>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</si>
  <si>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</si>
  <si>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</si>
  <si>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</si>
  <si>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</si>
  <si>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</si>
  <si>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</si>
  <si>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</si>
  <si>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</si>
  <si>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</si>
  <si>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</si>
  <si>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</si>
  <si>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</si>
  <si>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</si>
  <si>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</si>
  <si>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</si>
  <si>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</si>
  <si>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</si>
  <si>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</si>
  <si>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</si>
  <si>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</si>
  <si>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</si>
  <si>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</si>
  <si>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</si>
  <si>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</si>
  <si>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</si>
  <si>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</si>
  <si>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</si>
  <si>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</si>
  <si>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</si>
  <si>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</si>
  <si>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</si>
  <si>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</si>
  <si>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</si>
  <si>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</si>
  <si>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</si>
  <si>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</si>
  <si>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</si>
  <si>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</si>
  <si>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</si>
  <si>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</si>
  <si>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</si>
  <si>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</si>
  <si>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</si>
  <si>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</si>
  <si>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</si>
  <si>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</si>
  <si>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</si>
  <si>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</si>
  <si>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</si>
  <si>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</si>
  <si>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</si>
  <si>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</si>
  <si>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</si>
  <si>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</si>
  <si>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</si>
  <si>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</si>
  <si>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</si>
  <si>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</si>
  <si>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</si>
  <si>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</si>
  <si>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</si>
  <si>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</si>
  <si>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</si>
  <si>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</si>
  <si>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</si>
  <si>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</si>
  <si>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</si>
  <si>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</si>
  <si>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</si>
  <si>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</si>
  <si>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</si>
  <si>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</si>
  <si>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</si>
  <si>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</si>
  <si>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</si>
  <si>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</si>
  <si>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</si>
  <si>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</si>
  <si>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</si>
  <si>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</si>
  <si>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</si>
  <si>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</si>
  <si>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</si>
  <si>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</si>
  <si>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</si>
  <si>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</si>
  <si>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</si>
  <si>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</si>
  <si>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</si>
  <si>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</si>
  <si>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</si>
  <si>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</si>
  <si>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</si>
  <si>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</si>
  <si>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</si>
  <si>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</si>
  <si>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</si>
  <si>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</si>
  <si>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</si>
  <si>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</si>
  <si>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</si>
  <si>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</si>
  <si>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</si>
  <si>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</si>
  <si>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</si>
  <si>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</si>
  <si>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</si>
  <si>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</si>
  <si>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</si>
  <si>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</si>
  <si>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</si>
  <si>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</si>
  <si>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</si>
  <si>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</si>
  <si>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</si>
  <si>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</si>
  <si>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</si>
  <si>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</si>
  <si>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</si>
  <si>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</si>
  <si>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</si>
  <si>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</si>
  <si>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</si>
  <si>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</si>
  <si>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</si>
  <si>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</si>
  <si>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</si>
  <si>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</si>
  <si>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</si>
  <si>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</si>
  <si>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</si>
  <si>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</si>
  <si>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</si>
  <si>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</si>
  <si>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</si>
  <si>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</si>
  <si>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</si>
  <si>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</si>
  <si>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</si>
  <si>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</si>
  <si>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</si>
  <si>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</si>
  <si>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</si>
  <si>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</si>
  <si>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</si>
  <si>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</si>
  <si>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</si>
  <si>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</si>
  <si>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</si>
  <si>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</si>
  <si>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</si>
  <si>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</si>
  <si>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</si>
  <si>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</si>
  <si>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</si>
  <si>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</si>
  <si>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</si>
  <si>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</si>
  <si>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</si>
  <si>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</si>
  <si>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</si>
  <si>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</si>
  <si>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</si>
  <si>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</si>
  <si>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</si>
  <si>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</si>
  <si>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</si>
  <si>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</si>
  <si>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</si>
  <si>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</si>
  <si>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</si>
  <si>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</si>
  <si>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</si>
  <si>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</si>
  <si>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</si>
  <si>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</si>
  <si>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</si>
  <si>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</si>
  <si>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</si>
  <si>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</si>
  <si>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</si>
  <si>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</si>
  <si>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</si>
  <si>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</si>
  <si>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</si>
  <si>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</si>
  <si>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</si>
  <si>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</si>
  <si>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</si>
  <si>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</si>
  <si>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</si>
  <si>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</si>
  <si>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</si>
  <si>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</si>
  <si>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</si>
  <si>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</si>
  <si>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</si>
  <si>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</si>
  <si>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</si>
  <si>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</si>
  <si>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</si>
  <si>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</si>
  <si>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</si>
  <si>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</si>
  <si>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</si>
  <si>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</si>
  <si>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</si>
  <si>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</si>
  <si>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</si>
  <si>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</si>
  <si>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</si>
  <si>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</si>
  <si>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</si>
  <si>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</si>
  <si>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</si>
  <si>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</si>
  <si>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</si>
  <si>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</si>
  <si>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</si>
  <si>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</si>
  <si>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</si>
  <si>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</si>
  <si>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</si>
  <si>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</si>
  <si>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</si>
  <si>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</si>
  <si>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</si>
  <si>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</si>
  <si>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</si>
  <si>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</si>
  <si>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</si>
  <si>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</si>
  <si>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</si>
  <si>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</si>
  <si>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</si>
  <si>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</si>
  <si>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</si>
  <si>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</si>
  <si>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</si>
  <si>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</si>
  <si>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</si>
  <si>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</si>
  <si>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</si>
  <si>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</si>
  <si>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</si>
  <si>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</si>
  <si>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</si>
  <si>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</si>
  <si>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</si>
  <si>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</si>
  <si>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</si>
  <si>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</si>
  <si>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</si>
  <si>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</si>
  <si>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</si>
  <si>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</si>
  <si>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</si>
  <si>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</si>
  <si>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</si>
  <si>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</si>
  <si>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</si>
  <si>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</si>
  <si>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</si>
  <si>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</si>
  <si>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</si>
  <si>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</si>
  <si>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</si>
  <si>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</si>
  <si>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</si>
  <si>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</si>
  <si>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</si>
  <si>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</si>
  <si>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</si>
  <si>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</si>
  <si>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</si>
  <si>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</si>
  <si>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</si>
  <si>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</si>
  <si>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</si>
  <si>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</si>
  <si>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</si>
  <si>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</si>
  <si>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</si>
  <si>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</si>
  <si>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</si>
  <si>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</si>
  <si>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</si>
  <si>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</si>
  <si>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</si>
  <si>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</si>
  <si>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</si>
  <si>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</si>
  <si>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</si>
  <si>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</si>
  <si>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</si>
  <si>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</si>
  <si>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</si>
  <si>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</si>
  <si>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</si>
  <si>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</si>
  <si>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</si>
  <si>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</si>
  <si>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</si>
  <si>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</si>
  <si>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</si>
  <si>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</si>
  <si>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</si>
  <si>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</si>
  <si>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</si>
  <si>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</si>
  <si>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</si>
  <si>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</si>
  <si>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</si>
  <si>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</si>
  <si>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</si>
  <si>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</si>
  <si>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</si>
  <si>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</si>
  <si>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</si>
  <si>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</si>
  <si>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</si>
  <si>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</si>
  <si>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</si>
  <si>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</si>
  <si>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</si>
  <si>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</si>
  <si>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</si>
  <si>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</si>
  <si>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</si>
  <si>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</si>
  <si>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</si>
  <si>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</si>
  <si>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</si>
  <si>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</si>
  <si>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</si>
  <si>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</si>
  <si>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</si>
  <si>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</si>
  <si>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</si>
  <si>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</si>
  <si>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</si>
  <si>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</si>
  <si>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</si>
  <si>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</si>
  <si>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</si>
  <si>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</si>
  <si>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</si>
  <si>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</si>
  <si>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</si>
  <si>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</si>
  <si>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</si>
  <si>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</si>
  <si>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</si>
  <si>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</si>
  <si>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</si>
  <si>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</si>
  <si>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</si>
  <si>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</si>
  <si>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</si>
  <si>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</si>
  <si>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</si>
  <si>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</si>
  <si>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</si>
  <si>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</si>
  <si>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</si>
  <si>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</si>
  <si>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</si>
  <si>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</si>
  <si>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</si>
  <si>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</si>
  <si>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</si>
  <si>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</si>
  <si>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</si>
  <si>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</si>
  <si>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</si>
  <si>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</si>
  <si>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</si>
  <si>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</si>
  <si>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</si>
  <si>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</si>
  <si>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</si>
  <si>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</si>
  <si>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</si>
  <si>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</si>
  <si>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</si>
  <si>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</si>
  <si>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</si>
  <si>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</si>
  <si>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</si>
  <si>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</si>
  <si>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</si>
  <si>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</si>
  <si>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</si>
  <si>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</si>
  <si>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</si>
  <si>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</si>
  <si>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</si>
  <si>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</si>
  <si>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</si>
  <si>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</si>
  <si>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</si>
  <si>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</si>
  <si>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</si>
  <si>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</si>
  <si>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</si>
  <si>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</si>
  <si>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</si>
  <si>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</si>
  <si>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</si>
  <si>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</si>
  <si>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</si>
  <si>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</si>
  <si>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</si>
  <si>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</si>
  <si>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</si>
  <si>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</si>
  <si>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</si>
  <si>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</si>
  <si>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</si>
  <si>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</si>
  <si>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</si>
  <si>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</si>
  <si>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</si>
  <si>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</si>
  <si>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</si>
  <si>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</si>
  <si>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</si>
  <si>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</si>
  <si>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</si>
  <si>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</si>
  <si>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</si>
  <si>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</si>
  <si>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</si>
  <si>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</si>
  <si>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</si>
  <si>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</si>
  <si>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</si>
  <si>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</si>
  <si>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</si>
  <si>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</si>
  <si>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</si>
  <si>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</si>
  <si>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</si>
  <si>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</si>
  <si>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</si>
  <si>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</si>
  <si>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</si>
  <si>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</si>
  <si>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</si>
  <si>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</si>
  <si>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</si>
  <si>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</si>
  <si>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</si>
  <si>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</si>
  <si>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</si>
  <si>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</si>
  <si>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</si>
  <si>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</si>
  <si>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</si>
  <si>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</si>
  <si>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</si>
  <si>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</si>
  <si>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</si>
  <si>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</si>
  <si>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</si>
  <si>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</si>
  <si>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</si>
  <si>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</si>
  <si>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</si>
  <si>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</si>
  <si>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</si>
  <si>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</si>
  <si>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</si>
  <si>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</si>
  <si>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</si>
  <si>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</si>
  <si>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</si>
  <si>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</si>
  <si>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</si>
  <si>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</si>
  <si>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</si>
  <si>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</si>
  <si>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</si>
  <si>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</si>
  <si>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</si>
  <si>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</si>
  <si>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</si>
  <si>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</si>
  <si>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</si>
  <si>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</si>
  <si>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</si>
  <si>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</si>
  <si>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</si>
  <si>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</si>
  <si>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</si>
  <si>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</si>
  <si>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</si>
  <si>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</si>
  <si>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</si>
  <si>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</si>
  <si>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</si>
  <si>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</si>
  <si>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</si>
  <si>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</si>
  <si>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</si>
  <si>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</si>
  <si>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</si>
  <si>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</si>
  <si>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</si>
  <si>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</si>
  <si>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</si>
  <si>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</si>
  <si>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</si>
  <si>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</si>
  <si>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</si>
  <si>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</si>
  <si>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</si>
  <si>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</si>
  <si>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</si>
  <si>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</si>
  <si>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</si>
  <si>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</si>
  <si>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</si>
  <si>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</si>
  <si>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</si>
  <si>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</si>
  <si>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</si>
  <si>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</si>
  <si>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</si>
  <si>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</si>
  <si>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</si>
  <si>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</si>
  <si>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</si>
  <si>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</si>
  <si>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</si>
  <si>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</si>
  <si>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</si>
  <si>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</si>
  <si>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</si>
  <si>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</si>
  <si>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</si>
  <si>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</si>
  <si>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</si>
  <si>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</si>
  <si>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</si>
  <si>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</si>
  <si>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</si>
  <si>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</si>
  <si>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</si>
  <si>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</si>
  <si>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</si>
  <si>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</si>
  <si>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</si>
  <si>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</si>
  <si>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</si>
  <si>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</si>
  <si>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</si>
  <si>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</si>
  <si>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</si>
  <si>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</si>
  <si>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</si>
  <si>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</si>
  <si>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</si>
  <si>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</si>
  <si>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</si>
  <si>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</si>
  <si>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</si>
  <si>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</si>
  <si>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</si>
  <si>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</si>
  <si>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</si>
  <si>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</si>
  <si>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</si>
  <si>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</si>
  <si>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</si>
  <si>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</si>
  <si>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</si>
  <si>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</si>
  <si>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</si>
  <si>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</si>
  <si>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</si>
  <si>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</si>
  <si>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</si>
  <si>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</si>
  <si>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</si>
  <si>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</si>
  <si>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</si>
  <si>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</si>
  <si>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</si>
  <si>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</si>
  <si>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</si>
  <si>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</si>
  <si>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</si>
  <si>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</si>
  <si>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</si>
  <si>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</si>
  <si>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</si>
  <si>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</si>
  <si>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</si>
  <si>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</si>
  <si>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</si>
  <si>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</si>
  <si>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</si>
  <si>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</si>
  <si>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</si>
  <si>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</si>
  <si>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</si>
  <si>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</si>
  <si>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</si>
  <si>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</si>
  <si>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</si>
  <si>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</si>
  <si>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</si>
  <si>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</si>
  <si>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</si>
  <si>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</si>
  <si>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</si>
  <si>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</si>
  <si>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</si>
  <si>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</si>
  <si>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</si>
  <si>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</si>
  <si>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</si>
  <si>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</si>
  <si>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</si>
  <si>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</si>
  <si>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</si>
  <si>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</si>
  <si>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</si>
  <si>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</si>
  <si>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</si>
  <si>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</si>
  <si>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</si>
  <si>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</si>
  <si>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</si>
  <si>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</si>
  <si>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</si>
  <si>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</si>
  <si>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</si>
  <si>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</si>
  <si>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</si>
  <si>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</si>
  <si>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</si>
  <si>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</si>
  <si>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</si>
  <si>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</si>
  <si>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</si>
  <si>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</si>
  <si>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</si>
  <si>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</si>
  <si>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</si>
  <si>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</si>
  <si>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</si>
  <si>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</si>
  <si>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</si>
  <si>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</si>
  <si>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</si>
  <si>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</si>
  <si>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</si>
  <si>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</si>
  <si>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</si>
  <si>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</si>
  <si>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</si>
  <si>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</si>
  <si>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</si>
  <si>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</si>
  <si>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</si>
  <si>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</si>
  <si>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</si>
  <si>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</si>
  <si>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</si>
  <si>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</si>
  <si>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</si>
  <si>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</si>
  <si>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</si>
  <si>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</si>
  <si>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</si>
  <si>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</si>
  <si>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</si>
  <si>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</si>
  <si>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</si>
  <si>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</si>
  <si>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</si>
  <si>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</si>
  <si>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</si>
  <si>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</si>
  <si>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</si>
  <si>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</si>
  <si>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</si>
  <si>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</si>
  <si>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</si>
  <si>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</si>
  <si>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</si>
  <si>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</si>
  <si>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</si>
  <si>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</si>
  <si>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</si>
  <si>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</si>
  <si>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</si>
  <si>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</si>
  <si>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</si>
  <si>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</si>
  <si>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</si>
  <si>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</si>
  <si>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</si>
  <si>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</si>
  <si>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</si>
  <si>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</si>
  <si>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</si>
  <si>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</si>
  <si>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</si>
  <si>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</si>
  <si>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</si>
  <si>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</si>
  <si>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</si>
  <si>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</si>
  <si>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</si>
  <si>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</si>
  <si>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</si>
  <si>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</si>
  <si>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</si>
  <si>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</si>
  <si>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</si>
  <si>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</si>
  <si>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</si>
  <si>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</si>
  <si>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</si>
  <si>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</si>
  <si>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</si>
  <si>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</si>
  <si>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</si>
  <si>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</si>
  <si>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</si>
  <si>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</si>
  <si>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</si>
  <si>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</si>
  <si>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</si>
  <si>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</si>
  <si>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</si>
  <si>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</si>
  <si>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</si>
  <si>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</si>
  <si>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</si>
  <si>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</si>
  <si>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</si>
  <si>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</si>
  <si>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</si>
  <si>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</si>
  <si>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</si>
  <si>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</si>
  <si>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</si>
  <si>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</si>
  <si>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</si>
  <si>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</si>
  <si>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</si>
  <si>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</si>
  <si>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</si>
  <si>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</si>
  <si>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</si>
  <si>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</si>
  <si>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</si>
  <si>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</si>
  <si>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</si>
  <si>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</si>
  <si>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</si>
  <si>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</si>
  <si>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</si>
  <si>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</si>
  <si>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</si>
  <si>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</si>
  <si>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</si>
  <si>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</si>
  <si>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</si>
  <si>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</si>
  <si>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</si>
  <si>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</si>
  <si>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</si>
  <si>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</si>
  <si>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</si>
  <si>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</si>
  <si>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</si>
  <si>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</si>
  <si>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</si>
  <si>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</si>
  <si>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</si>
  <si>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</si>
  <si>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</si>
  <si>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</si>
  <si>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</si>
  <si>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</si>
  <si>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</si>
  <si>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</si>
  <si>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</si>
  <si>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</si>
  <si>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</si>
  <si>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</si>
  <si>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</si>
  <si>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</si>
  <si>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</si>
  <si>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</si>
  <si>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</si>
  <si>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</si>
  <si>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</si>
  <si>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</si>
  <si>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</si>
  <si>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</si>
  <si>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</si>
  <si>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</si>
  <si>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</si>
  <si>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</si>
  <si>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</si>
  <si>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</si>
  <si>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</si>
  <si>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</si>
  <si>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</si>
  <si>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</si>
  <si>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</si>
  <si>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</si>
  <si>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</si>
  <si>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</si>
  <si>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</si>
  <si>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</si>
  <si>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</si>
  <si>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</si>
  <si>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</si>
  <si>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</si>
  <si>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</si>
  <si>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</si>
  <si>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</si>
  <si>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</si>
  <si>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</si>
  <si>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</si>
  <si>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</si>
  <si>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</si>
  <si>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</si>
  <si>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</si>
  <si>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</si>
  <si>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</si>
  <si>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</si>
  <si>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</si>
  <si>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</si>
  <si>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</si>
  <si>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</si>
  <si>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</si>
  <si>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</si>
  <si>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</si>
  <si>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</si>
  <si>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</si>
  <si>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</si>
  <si>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</si>
  <si>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</si>
  <si>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</si>
  <si>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</si>
  <si>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</si>
  <si>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</si>
  <si>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</si>
  <si>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</si>
  <si>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</si>
  <si>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</si>
  <si>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</si>
  <si>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</si>
  <si>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</si>
  <si>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</si>
  <si>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</si>
  <si>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</si>
  <si>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</si>
  <si>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</si>
  <si>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</si>
  <si>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</si>
  <si>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</si>
  <si>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</si>
  <si>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</si>
  <si>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</si>
  <si>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</si>
  <si>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</si>
  <si>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</si>
  <si>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</si>
  <si>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</si>
  <si>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</si>
  <si>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</si>
  <si>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</si>
  <si>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</si>
  <si>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</si>
  <si>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</si>
  <si>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</si>
  <si>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</si>
  <si>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</si>
  <si>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</si>
  <si>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</si>
  <si>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</si>
  <si>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</si>
  <si>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</si>
  <si>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</si>
  <si>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</si>
  <si>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</si>
  <si>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</si>
  <si>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</si>
  <si>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</si>
  <si>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</si>
  <si>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</si>
  <si>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</si>
  <si>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</si>
  <si>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</si>
  <si>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</si>
  <si>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</si>
  <si>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</si>
  <si>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</si>
  <si>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</si>
  <si>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</si>
  <si>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</si>
  <si>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</si>
  <si>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</si>
  <si>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</si>
  <si>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</si>
  <si>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</si>
  <si>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</si>
  <si>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</si>
  <si>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</si>
  <si>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</si>
  <si>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</si>
  <si>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</si>
  <si>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</si>
  <si>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</si>
  <si>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</si>
  <si>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</si>
  <si>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</si>
  <si>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</si>
  <si>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</si>
  <si>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</si>
  <si>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</si>
  <si>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</si>
  <si>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</si>
  <si>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</si>
  <si>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</si>
  <si>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</si>
  <si>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</si>
  <si>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</si>
  <si>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</si>
  <si>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</si>
  <si>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</si>
  <si>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</si>
  <si>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</si>
  <si>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</si>
  <si>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</si>
  <si>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</si>
  <si>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</si>
  <si>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</si>
  <si>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</si>
  <si>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</si>
  <si>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</si>
  <si>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</si>
  <si>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</si>
  <si>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</si>
  <si>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</si>
  <si>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</si>
  <si>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</si>
  <si>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</si>
  <si>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</si>
  <si>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</si>
  <si>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</si>
  <si>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</si>
  <si>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</si>
  <si>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</si>
  <si>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</si>
  <si>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</si>
  <si>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</si>
  <si>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</si>
  <si>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</si>
  <si>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</si>
  <si>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</si>
  <si>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</si>
  <si>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</si>
  <si>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</si>
  <si>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</si>
  <si>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</si>
  <si>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</si>
  <si>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</si>
  <si>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</si>
  <si>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</si>
  <si>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</si>
  <si>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</si>
  <si>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</si>
  <si>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</si>
  <si>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</si>
  <si>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</si>
  <si>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</si>
  <si>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</si>
  <si>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</si>
  <si>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</si>
  <si>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</si>
  <si>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</si>
  <si>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</si>
  <si>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</si>
  <si>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</si>
  <si>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</si>
  <si>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</si>
  <si>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</si>
  <si>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</si>
  <si>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</si>
  <si>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</si>
  <si>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</si>
  <si>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</si>
  <si>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</si>
  <si>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</si>
  <si>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</si>
  <si>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</si>
  <si>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</si>
  <si>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</si>
  <si>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</si>
  <si>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</si>
  <si>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</si>
  <si>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</si>
  <si>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</si>
  <si>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</si>
  <si>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</si>
  <si>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</si>
  <si>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</si>
  <si>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</si>
  <si>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</si>
  <si>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</si>
  <si>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</si>
  <si>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</si>
  <si>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</si>
  <si>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</si>
  <si>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</si>
  <si>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</si>
  <si>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</si>
  <si>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</si>
  <si>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</si>
  <si>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</si>
  <si>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</si>
  <si>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</si>
  <si>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</si>
  <si>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</si>
  <si>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</si>
  <si>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</si>
  <si>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</si>
  <si>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</si>
  <si>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</si>
  <si>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</si>
  <si>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</si>
  <si>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</si>
  <si>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</si>
  <si>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</si>
  <si>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</si>
  <si>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</si>
  <si>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</si>
  <si>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</si>
  <si>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</si>
  <si>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</si>
  <si>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</si>
  <si>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</si>
  <si>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</si>
  <si>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</si>
  <si>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</si>
  <si>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</si>
  <si>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</si>
  <si>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</si>
  <si>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</si>
  <si>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</si>
  <si>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</si>
  <si>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</si>
  <si>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</si>
  <si>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</si>
  <si>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</si>
  <si>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</si>
  <si>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</si>
  <si>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</si>
  <si>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</si>
  <si>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</si>
  <si>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</si>
  <si>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</si>
  <si>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</si>
  <si>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</si>
  <si>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</si>
  <si>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</si>
  <si>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</si>
  <si>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</si>
  <si>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</si>
  <si>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</si>
  <si>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</si>
  <si>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</si>
  <si>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</si>
  <si>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</si>
  <si>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</si>
  <si>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</si>
  <si>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</si>
  <si>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</si>
  <si>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</si>
  <si>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</si>
  <si>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</si>
  <si>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</si>
  <si>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</si>
  <si>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</si>
  <si>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</si>
  <si>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</si>
  <si>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</si>
  <si>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</si>
  <si>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</si>
  <si>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</si>
  <si>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</si>
  <si>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</si>
  <si>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</si>
  <si>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</si>
  <si>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</si>
  <si>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</si>
  <si>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</si>
  <si>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</si>
  <si>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</si>
  <si>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</si>
  <si>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</si>
  <si>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</si>
  <si>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</si>
  <si>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</si>
  <si>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</si>
  <si>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</si>
  <si>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</si>
  <si>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</si>
  <si>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</si>
  <si>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</si>
  <si>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</si>
  <si>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</si>
  <si>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</si>
  <si>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</si>
  <si>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</si>
  <si>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</si>
  <si>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</si>
  <si>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</si>
  <si>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</si>
  <si>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</si>
  <si>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</si>
  <si>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</si>
  <si>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</si>
  <si>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</si>
  <si>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</si>
  <si>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</si>
  <si>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</si>
  <si>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</si>
  <si>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</si>
  <si>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</si>
  <si>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</si>
  <si>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</si>
  <si>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</si>
  <si>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</si>
  <si>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</si>
  <si>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</si>
  <si>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</si>
  <si>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</si>
  <si>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</si>
  <si>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</si>
  <si>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</si>
  <si>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</si>
  <si>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</si>
  <si>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</si>
  <si>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</si>
  <si>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</si>
  <si>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</si>
  <si>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</si>
  <si>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</si>
  <si>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</si>
  <si>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</si>
  <si>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</si>
  <si>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</si>
  <si>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</si>
  <si>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</si>
  <si>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</si>
  <si>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</si>
  <si>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</si>
  <si>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</si>
  <si>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</si>
  <si>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</si>
  <si>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</si>
  <si>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</si>
  <si>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</si>
  <si>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</si>
  <si>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</si>
  <si>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</si>
  <si>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</si>
  <si>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</si>
  <si>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</si>
  <si>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</si>
  <si>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</si>
  <si>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</si>
  <si>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</si>
  <si>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</si>
  <si>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</si>
  <si>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</si>
  <si>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</si>
  <si>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</si>
  <si>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</si>
  <si>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</si>
  <si>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</si>
  <si>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</si>
  <si>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</si>
  <si>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</si>
  <si>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</si>
  <si>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</si>
  <si>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</si>
  <si>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</si>
  <si>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</si>
  <si>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</si>
  <si>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</si>
  <si>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</si>
  <si>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</si>
  <si>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</si>
  <si>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</si>
  <si>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</si>
  <si>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</si>
  <si>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</si>
  <si>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</si>
  <si>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</si>
  <si>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</si>
  <si>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</si>
  <si>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</si>
  <si>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</si>
  <si>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</si>
  <si>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</si>
  <si>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</si>
  <si>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</si>
  <si>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</si>
  <si>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</si>
  <si>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</si>
  <si>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</si>
  <si>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</si>
  <si>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</si>
  <si>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</si>
  <si>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</si>
  <si>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</si>
  <si>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</si>
  <si>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</si>
  <si>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</si>
  <si>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</si>
  <si>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</si>
  <si>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</si>
  <si>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</si>
  <si>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</si>
  <si>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</si>
  <si>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</si>
  <si>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</si>
  <si>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</si>
  <si>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</si>
  <si>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</si>
  <si>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</si>
  <si>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</si>
  <si>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</si>
  <si>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</si>
  <si>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</si>
  <si>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</si>
  <si>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</si>
  <si>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</si>
  <si>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</si>
  <si>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</si>
  <si>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</si>
  <si>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</si>
  <si>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</si>
  <si>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</si>
  <si>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</si>
  <si>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</si>
  <si>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</si>
  <si>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</si>
  <si>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</si>
  <si>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</si>
  <si>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</si>
  <si>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</si>
  <si>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</si>
  <si>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</si>
  <si>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</si>
  <si>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</si>
  <si>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</si>
  <si>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</si>
  <si>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</si>
  <si>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</si>
  <si>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</si>
  <si>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</si>
  <si>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</si>
  <si>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</si>
  <si>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</si>
  <si>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</si>
  <si>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</si>
  <si>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</si>
  <si>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</si>
  <si>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</si>
  <si>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</si>
  <si>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</si>
  <si>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</si>
  <si>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</si>
  <si>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</si>
  <si>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</si>
  <si>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</si>
  <si>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</si>
  <si>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</si>
  <si>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</si>
  <si>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</si>
  <si>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</si>
  <si>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</si>
  <si>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</si>
  <si>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</si>
  <si>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</si>
  <si>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</si>
  <si>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</si>
  <si>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</si>
  <si>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</si>
  <si>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</si>
  <si>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</si>
  <si>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</si>
  <si>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</si>
  <si>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</si>
  <si>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</si>
  <si>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</si>
  <si>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</si>
  <si>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</si>
  <si>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</si>
  <si>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</si>
  <si>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</si>
  <si>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</si>
  <si>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</si>
  <si>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</si>
  <si>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</si>
  <si>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</si>
  <si>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</si>
  <si>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</si>
  <si>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</si>
  <si>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</si>
  <si>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</si>
  <si>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</si>
  <si>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</si>
  <si>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</si>
  <si>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</si>
  <si>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</si>
  <si>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</si>
  <si>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</si>
  <si>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</si>
  <si>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</si>
  <si>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</si>
  <si>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</si>
  <si>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</si>
  <si>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</si>
  <si>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</si>
  <si>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</si>
  <si>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</si>
  <si>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</si>
  <si>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</si>
  <si>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</si>
  <si>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</si>
  <si>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</si>
  <si>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</si>
  <si>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</si>
  <si>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</si>
  <si>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</si>
  <si>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</si>
  <si>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</si>
  <si>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</si>
  <si>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</si>
  <si>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</si>
  <si>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</si>
  <si>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</si>
  <si>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</si>
  <si>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</si>
  <si>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</si>
  <si>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</si>
  <si>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</si>
  <si>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</si>
  <si>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</si>
  <si>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</si>
  <si>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</si>
  <si>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</si>
  <si>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</si>
  <si>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</si>
  <si>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</si>
  <si>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</si>
  <si>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</si>
  <si>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</si>
  <si>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</si>
  <si>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</si>
  <si>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</si>
  <si>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</si>
  <si>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</si>
  <si>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</si>
  <si>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</si>
  <si>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</si>
  <si>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</si>
  <si>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</si>
  <si>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</si>
  <si>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</si>
  <si>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</si>
  <si>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</si>
  <si>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</si>
  <si>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</si>
  <si>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</si>
  <si>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</si>
  <si>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</si>
  <si>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</si>
  <si>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</si>
  <si>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</si>
  <si>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</si>
  <si>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</si>
  <si>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</si>
  <si>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</si>
  <si>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</si>
  <si>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</si>
  <si>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</si>
  <si>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</si>
  <si>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</si>
  <si>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</si>
  <si>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</si>
  <si>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</si>
  <si>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</si>
  <si>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</si>
  <si>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</si>
  <si>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</si>
  <si>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</si>
  <si>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</si>
  <si>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</si>
  <si>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</si>
  <si>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</si>
  <si>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</si>
  <si>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</si>
  <si>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</si>
  <si>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</si>
  <si>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</si>
  <si>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</si>
  <si>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</si>
  <si>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</si>
  <si>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</si>
  <si>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</si>
  <si>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</si>
  <si>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</si>
  <si>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</si>
  <si>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</si>
  <si>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</si>
  <si>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</si>
  <si>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</si>
  <si>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</si>
  <si>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</si>
  <si>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</si>
  <si>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</si>
  <si>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</si>
  <si>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</si>
  <si>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</si>
  <si>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</si>
  <si>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</si>
  <si>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</si>
  <si>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</si>
  <si>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</si>
  <si>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</si>
  <si>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</si>
  <si>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</si>
  <si>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</si>
  <si>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</si>
  <si>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</si>
  <si>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</si>
  <si>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</si>
  <si>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</si>
  <si>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</si>
  <si>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</si>
  <si>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</si>
  <si>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</si>
  <si>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</si>
  <si>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</si>
  <si>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</si>
  <si>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</si>
  <si>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</si>
  <si>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</si>
  <si>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</si>
  <si>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</si>
  <si>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</si>
  <si>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</si>
  <si>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</si>
  <si>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</si>
  <si>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</si>
  <si>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</si>
  <si>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</si>
  <si>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</si>
  <si>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</si>
  <si>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</si>
  <si>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</si>
  <si>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</si>
  <si>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</si>
  <si>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</si>
  <si>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</si>
  <si>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</si>
  <si>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</si>
  <si>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</si>
  <si>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</si>
  <si>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</si>
  <si>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</si>
  <si>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</si>
  <si>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</si>
  <si>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</si>
  <si>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</si>
  <si>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</si>
  <si>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</si>
  <si>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</si>
  <si>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</si>
  <si>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</si>
  <si>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</si>
  <si>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</si>
  <si>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</si>
  <si>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</si>
  <si>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</si>
  <si>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</si>
  <si>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</si>
  <si>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</si>
  <si>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</si>
  <si>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</si>
  <si>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</si>
  <si>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</si>
  <si>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</si>
  <si>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</si>
  <si>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</si>
  <si>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</si>
  <si>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</si>
  <si>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</si>
  <si>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</si>
  <si>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</si>
  <si>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</si>
  <si>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</si>
  <si>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</si>
  <si>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</si>
  <si>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</si>
  <si>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</si>
  <si>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</si>
  <si>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</si>
  <si>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</si>
  <si>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</si>
  <si>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</si>
  <si>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</si>
  <si>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</si>
  <si>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</si>
  <si>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</si>
  <si>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</si>
  <si>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</si>
  <si>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</si>
  <si>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</si>
  <si>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</si>
  <si>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</si>
  <si>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</si>
  <si>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</si>
  <si>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</si>
  <si>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</si>
  <si>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</si>
  <si>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</si>
  <si>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</si>
  <si>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</si>
  <si>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</si>
  <si>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</si>
  <si>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</si>
  <si>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</si>
  <si>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</si>
  <si>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</si>
  <si>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</si>
  <si>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</si>
  <si>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</si>
  <si>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</si>
  <si>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</si>
  <si>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</si>
  <si>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</si>
  <si>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</si>
  <si>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</si>
  <si>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</si>
  <si>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</si>
  <si>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</si>
  <si>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</si>
  <si>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</si>
  <si>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</si>
  <si>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</si>
  <si>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</si>
  <si>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</si>
  <si>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</si>
  <si>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</si>
  <si>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</si>
  <si>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</si>
  <si>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</si>
  <si>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</si>
  <si>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</si>
  <si>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</si>
  <si>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</si>
  <si>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</si>
  <si>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</si>
  <si>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</si>
  <si>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</si>
  <si>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</si>
  <si>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</si>
  <si>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</si>
  <si>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</si>
  <si>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</si>
  <si>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</si>
  <si>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</si>
  <si>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</si>
  <si>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</si>
  <si>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</si>
  <si>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</si>
  <si>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</si>
  <si>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</si>
  <si>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</si>
  <si>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</si>
  <si>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</si>
  <si>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</si>
  <si>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</si>
  <si>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</si>
  <si>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</si>
  <si>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</si>
  <si>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</si>
  <si>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</si>
  <si>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</si>
  <si>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</si>
  <si>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</si>
  <si>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</si>
  <si>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</si>
  <si>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</si>
  <si>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</si>
  <si>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</si>
  <si>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</si>
  <si>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</si>
  <si>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</si>
  <si>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</si>
  <si>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</si>
  <si>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</si>
  <si>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</si>
  <si>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</si>
  <si>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</si>
  <si>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</si>
  <si>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</si>
  <si>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</si>
  <si>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</si>
  <si>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</si>
  <si>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</si>
  <si>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</si>
  <si>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</si>
  <si>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</si>
  <si>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</si>
  <si>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</si>
  <si>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</si>
  <si>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</si>
  <si>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</si>
  <si>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</si>
  <si>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</si>
  <si>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</si>
  <si>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</si>
  <si>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</si>
  <si>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</si>
  <si>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</si>
  <si>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</si>
  <si>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</si>
  <si>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</si>
  <si>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</si>
  <si>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</si>
  <si>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</si>
  <si>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</si>
  <si>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</si>
  <si>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</si>
  <si>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</si>
  <si>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</si>
  <si>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</si>
  <si>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</si>
  <si>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</si>
  <si>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</si>
  <si>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</si>
  <si>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</si>
  <si>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</si>
  <si>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</si>
  <si>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</si>
  <si>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</si>
  <si>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</si>
  <si>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</si>
  <si>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</si>
  <si>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</si>
  <si>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</si>
  <si>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</si>
  <si>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</si>
  <si>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</si>
  <si>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</si>
  <si>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</si>
  <si>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</si>
  <si>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</si>
  <si>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</si>
  <si>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</si>
  <si>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</si>
  <si>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</si>
  <si>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</si>
  <si>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</si>
  <si>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</si>
  <si>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</si>
  <si>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</si>
  <si>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</si>
  <si>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</si>
  <si>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</si>
  <si>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</si>
  <si>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</si>
  <si>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</si>
  <si>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</si>
  <si>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</si>
  <si>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</si>
  <si>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</si>
  <si>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</si>
  <si>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</si>
  <si>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</si>
  <si>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</si>
  <si>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</si>
  <si>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</si>
  <si>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</si>
  <si>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</si>
  <si>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</si>
  <si>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</si>
  <si>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</si>
  <si>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</si>
  <si>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</si>
  <si>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</si>
  <si>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</si>
  <si>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</si>
  <si>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</si>
  <si>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</si>
  <si>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</si>
  <si>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</si>
  <si>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</si>
  <si>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</si>
  <si>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</si>
  <si>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</si>
  <si>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</si>
  <si>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</si>
  <si>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</si>
  <si>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</si>
  <si>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</si>
  <si>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</si>
  <si>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</si>
  <si>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</si>
  <si>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</si>
  <si>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</si>
  <si>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</si>
  <si>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</si>
  <si>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</si>
  <si>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</si>
  <si>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</si>
  <si>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</si>
  <si>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</si>
  <si>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</si>
  <si>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</si>
  <si>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</si>
  <si>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</si>
  <si>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</si>
  <si>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</si>
  <si>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</si>
  <si>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</si>
  <si>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</si>
  <si>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</si>
  <si>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</si>
  <si>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</si>
  <si>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</si>
  <si>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</si>
  <si>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</si>
  <si>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</si>
  <si>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</si>
  <si>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</si>
  <si>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</si>
  <si>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</si>
  <si>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</si>
  <si>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</si>
  <si>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</si>
  <si>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</si>
  <si>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</si>
  <si>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</si>
  <si>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</si>
  <si>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</si>
  <si>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</si>
  <si>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</si>
  <si>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</si>
  <si>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</si>
  <si>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</si>
  <si>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</si>
  <si>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</si>
  <si>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</si>
  <si>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</si>
  <si>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</si>
  <si>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</si>
  <si>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</si>
  <si>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</si>
  <si>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</si>
  <si>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</si>
  <si>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</si>
  <si>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</si>
  <si>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</si>
  <si>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</si>
  <si>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</si>
  <si>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</si>
  <si>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</si>
  <si>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</si>
  <si>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</si>
  <si>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</si>
  <si>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</si>
  <si>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</si>
  <si>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</si>
  <si>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</si>
  <si>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</si>
  <si>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</si>
  <si>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</si>
  <si>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</si>
  <si>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</si>
  <si>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</si>
  <si>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</si>
  <si>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</si>
  <si>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</si>
  <si>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</si>
  <si>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</si>
  <si>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</si>
  <si>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</si>
  <si>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</si>
  <si>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</si>
  <si>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</si>
  <si>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</si>
  <si>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</si>
  <si>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</si>
  <si>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</si>
  <si>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</si>
  <si>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</si>
  <si>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</si>
  <si>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</si>
  <si>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</si>
  <si>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</si>
  <si>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</si>
  <si>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</si>
  <si>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</si>
  <si>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</si>
  <si>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</si>
  <si>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</si>
  <si>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</si>
  <si>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</si>
  <si>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</si>
  <si>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</si>
  <si>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</si>
  <si>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</si>
  <si>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</si>
  <si>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</si>
  <si>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</si>
  <si>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</si>
  <si>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</si>
  <si>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</si>
  <si>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</si>
  <si>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</si>
  <si>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</si>
  <si>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</si>
  <si>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</si>
  <si>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</si>
  <si>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</si>
  <si>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</si>
  <si>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</si>
  <si>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</si>
  <si>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</si>
  <si>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</si>
  <si>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</si>
  <si>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</si>
  <si>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</si>
  <si>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</si>
  <si>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</si>
  <si>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</si>
  <si>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</si>
  <si>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</si>
  <si>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</si>
  <si>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</si>
  <si>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</si>
  <si>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</si>
  <si>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</si>
  <si>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</si>
  <si>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</si>
  <si>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</si>
  <si>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</si>
  <si>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</si>
  <si>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</si>
  <si>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</si>
  <si>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</si>
  <si>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</si>
  <si>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</si>
  <si>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</si>
  <si>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</si>
  <si>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</si>
  <si>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</si>
  <si>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</si>
  <si>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</si>
  <si>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</si>
  <si>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</si>
  <si>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</si>
  <si>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</si>
  <si>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</si>
  <si>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</si>
  <si>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</si>
  <si>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</si>
  <si>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</si>
  <si>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</si>
  <si>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</si>
  <si>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</si>
  <si>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</si>
  <si>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</si>
  <si>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</si>
  <si>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</si>
  <si>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</si>
  <si>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</si>
  <si>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</si>
  <si>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</si>
  <si>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</si>
  <si>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</si>
  <si>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</si>
  <si>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</si>
  <si>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</si>
  <si>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</si>
  <si>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</si>
  <si>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</si>
  <si>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</si>
  <si>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</si>
  <si>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</si>
  <si>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</si>
  <si>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</si>
  <si>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</si>
  <si>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</si>
  <si>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</si>
  <si>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</si>
  <si>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</si>
  <si>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</si>
  <si>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</si>
  <si>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</si>
  <si>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</si>
  <si>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</si>
  <si>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</si>
  <si>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</si>
  <si>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</si>
  <si>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</si>
  <si>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</si>
  <si>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</si>
  <si>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</si>
  <si>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</si>
  <si>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</si>
  <si>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</si>
  <si>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</si>
  <si>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</si>
  <si>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</si>
  <si>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</si>
  <si>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</si>
  <si>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</si>
  <si>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</si>
  <si>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</si>
  <si>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</si>
  <si>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</si>
  <si>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</si>
  <si>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</si>
  <si>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</si>
  <si>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</si>
  <si>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</si>
  <si>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</si>
  <si>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</si>
  <si>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</si>
  <si>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</si>
  <si>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</si>
  <si>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</si>
  <si>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</si>
  <si>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</si>
  <si>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</si>
  <si>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</si>
  <si>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</si>
  <si>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</si>
  <si>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</si>
  <si>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</si>
  <si>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</si>
  <si>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</si>
  <si>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</si>
  <si>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</si>
  <si>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</si>
  <si>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</si>
  <si>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</si>
  <si>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</si>
  <si>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</si>
  <si>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</si>
  <si>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</si>
  <si>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</si>
  <si>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</si>
  <si>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</si>
  <si>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</si>
  <si>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</si>
  <si>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</si>
  <si>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</si>
  <si>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</si>
  <si>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</si>
  <si>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</si>
  <si>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</si>
  <si>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</si>
  <si>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</si>
  <si>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</si>
  <si>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</si>
  <si>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</si>
  <si>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</si>
  <si>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</si>
  <si>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</si>
  <si>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</si>
  <si>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</si>
  <si>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</si>
  <si>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</si>
  <si>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</si>
  <si>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</si>
  <si>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</si>
  <si>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</si>
  <si>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</si>
  <si>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</si>
  <si>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</si>
  <si>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</si>
  <si>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</si>
  <si>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</si>
  <si>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</si>
  <si>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</si>
  <si>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</si>
  <si>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</si>
  <si>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</si>
  <si>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</si>
  <si>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</si>
  <si>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</si>
  <si>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</si>
  <si>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</si>
  <si>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</si>
  <si>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</si>
  <si>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</si>
  <si>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</si>
  <si>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</si>
  <si>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</si>
  <si>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</si>
  <si>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</si>
  <si>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</si>
  <si>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</si>
  <si>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</si>
  <si>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</si>
  <si>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</si>
  <si>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</si>
  <si>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</si>
  <si>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</si>
  <si>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</si>
  <si>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</si>
  <si>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</si>
  <si>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</si>
  <si>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</si>
  <si>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</si>
  <si>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</si>
  <si>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</si>
  <si>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</si>
  <si>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</si>
  <si>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</si>
  <si>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</si>
  <si>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</si>
  <si>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</si>
  <si>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</si>
  <si>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</si>
  <si>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</si>
  <si>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</si>
  <si>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</si>
  <si>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</si>
  <si>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</si>
  <si>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</si>
  <si>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</si>
  <si>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</si>
  <si>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</si>
  <si>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</si>
  <si>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</si>
  <si>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</si>
  <si>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</si>
  <si>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</si>
  <si>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</si>
  <si>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</si>
  <si>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</si>
  <si>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</si>
  <si>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</si>
  <si>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</si>
  <si>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</si>
  <si>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</si>
  <si>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</si>
  <si>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</si>
  <si>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</si>
  <si>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</si>
  <si>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</si>
  <si>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</si>
  <si>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</si>
  <si>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</si>
  <si>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</si>
  <si>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</si>
  <si>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</si>
  <si>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</si>
  <si>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</si>
  <si>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</si>
  <si>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</si>
  <si>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</si>
  <si>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</si>
  <si>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</si>
  <si>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</si>
  <si>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</si>
  <si>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</si>
  <si>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</si>
  <si>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</si>
  <si>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</si>
  <si>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</si>
  <si>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</si>
  <si>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</si>
  <si>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</si>
  <si>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</si>
  <si>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</si>
  <si>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</si>
  <si>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</si>
  <si>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</si>
  <si>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</si>
  <si>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</si>
  <si>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</si>
  <si>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</si>
  <si>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</si>
  <si>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</si>
  <si>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</si>
  <si>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</si>
  <si>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</si>
  <si>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</si>
  <si>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</si>
  <si>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</si>
  <si>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</si>
  <si>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</si>
  <si>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</si>
  <si>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</si>
  <si>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</si>
  <si>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</si>
  <si>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</si>
  <si>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</si>
  <si>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</si>
  <si>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</si>
  <si>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</si>
  <si>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</si>
  <si>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</si>
  <si>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</si>
  <si>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</si>
  <si>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</si>
  <si>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</si>
  <si>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</si>
  <si>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</si>
  <si>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</si>
  <si>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</si>
  <si>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</si>
  <si>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</si>
  <si>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</si>
  <si>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</si>
  <si>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</si>
  <si>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</si>
  <si>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</si>
  <si>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</si>
  <si>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</si>
  <si>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</si>
  <si>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</si>
  <si>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</si>
  <si>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</si>
  <si>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</si>
  <si>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</si>
  <si>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</si>
  <si>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</si>
  <si>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</si>
  <si>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</si>
  <si>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</si>
  <si>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</si>
  <si>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</si>
  <si>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</si>
  <si>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</si>
  <si>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</si>
  <si>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</si>
  <si>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</si>
  <si>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</si>
  <si>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</si>
  <si>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</si>
  <si>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</si>
  <si>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</si>
  <si>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</si>
  <si>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</si>
  <si>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</si>
  <si>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</si>
  <si>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</si>
  <si>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</si>
  <si>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</si>
  <si>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</si>
  <si>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</si>
  <si>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</si>
  <si>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</si>
  <si>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</si>
  <si>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</si>
  <si>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</si>
  <si>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</si>
  <si>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</si>
  <si>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</si>
  <si>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</si>
  <si>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</si>
  <si>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</si>
  <si>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</si>
  <si>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</si>
  <si>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</si>
  <si>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</si>
  <si>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</si>
  <si>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</si>
  <si>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</si>
  <si>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</si>
  <si>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</si>
  <si>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</si>
  <si>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</si>
  <si>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</si>
  <si>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</si>
  <si>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</si>
  <si>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</si>
  <si>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</si>
  <si>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</si>
  <si>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</si>
  <si>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</si>
  <si>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</si>
  <si>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</si>
  <si>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</si>
  <si>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</si>
  <si>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</si>
  <si>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</si>
  <si>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</si>
  <si>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</si>
  <si>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</si>
  <si>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</si>
  <si>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</si>
  <si>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</si>
  <si>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</si>
  <si>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</si>
  <si>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</si>
  <si>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</si>
  <si>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</si>
  <si>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</si>
  <si>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</si>
  <si>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</si>
  <si>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</si>
  <si>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</si>
  <si>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</si>
  <si>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</si>
  <si>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</si>
  <si>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</si>
  <si>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</si>
  <si>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</si>
  <si>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</si>
  <si>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</si>
  <si>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</si>
  <si>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</si>
  <si>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</si>
  <si>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</si>
  <si>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</si>
  <si>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</si>
  <si>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</si>
  <si>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</si>
  <si>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</si>
  <si>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</si>
  <si>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</si>
  <si>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</si>
  <si>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</si>
  <si>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</si>
  <si>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</si>
  <si>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</si>
  <si>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</si>
  <si>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</si>
  <si>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</si>
  <si>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</si>
  <si>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</si>
  <si>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</si>
  <si>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</si>
  <si>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</si>
  <si>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</si>
  <si>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</si>
  <si>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</si>
  <si>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</si>
  <si>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</si>
  <si>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</si>
  <si>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</si>
  <si>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</si>
  <si>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</si>
  <si>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</si>
  <si>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</si>
  <si>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</si>
  <si>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</si>
  <si>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</si>
  <si>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</si>
  <si>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</si>
  <si>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</si>
  <si>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</si>
  <si>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</si>
  <si>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</si>
  <si>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</si>
  <si>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</si>
  <si>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</si>
  <si>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</si>
  <si>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</si>
  <si>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</si>
  <si>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</si>
  <si>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</si>
  <si>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</si>
  <si>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</si>
  <si>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</si>
  <si>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</si>
  <si>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</si>
  <si>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</si>
  <si>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</si>
  <si>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</si>
  <si>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</si>
  <si>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</si>
  <si>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</si>
  <si>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</si>
  <si>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</si>
  <si>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</si>
  <si>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</si>
  <si>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</si>
  <si>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</si>
  <si>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</si>
  <si>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</si>
  <si>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</si>
  <si>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</si>
  <si>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</si>
  <si>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</si>
  <si>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</si>
  <si>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</si>
  <si>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</si>
  <si>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</si>
  <si>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</si>
  <si>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</si>
  <si>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</si>
  <si>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</si>
  <si>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</si>
  <si>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</si>
  <si>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</si>
  <si>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</si>
  <si>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</si>
  <si>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</si>
  <si>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</si>
  <si>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</si>
  <si>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</si>
  <si>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</si>
  <si>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</si>
  <si>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</si>
  <si>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</si>
  <si>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</si>
  <si>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</si>
  <si>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</si>
  <si>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</si>
  <si>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</si>
  <si>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</si>
  <si>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</si>
  <si>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</si>
  <si>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</si>
  <si>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</si>
  <si>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</si>
  <si>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</si>
  <si>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</si>
  <si>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</si>
  <si>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</si>
  <si>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</si>
  <si>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</si>
  <si>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</si>
  <si>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</si>
  <si>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</si>
  <si>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</si>
  <si>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</si>
  <si>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</si>
  <si>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</si>
  <si>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</si>
  <si>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</si>
  <si>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</si>
  <si>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</si>
  <si>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</si>
  <si>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</si>
  <si>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</si>
  <si>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</si>
  <si>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</si>
  <si>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</si>
  <si>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</si>
  <si>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</si>
  <si>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</si>
  <si>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</si>
  <si>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</si>
  <si>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</si>
  <si>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</si>
  <si>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</si>
  <si>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</si>
  <si>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</si>
  <si>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</si>
  <si>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</si>
  <si>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</si>
  <si>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</si>
  <si>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</si>
  <si>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</si>
  <si>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</si>
  <si>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</si>
  <si>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</si>
  <si>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</si>
  <si>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</si>
  <si>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</si>
  <si>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</si>
  <si>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</si>
  <si>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</si>
  <si>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</si>
  <si>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</si>
  <si>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</si>
  <si>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</si>
  <si>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</si>
  <si>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</si>
  <si>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</si>
  <si>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</si>
  <si>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</si>
  <si>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</si>
  <si>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</si>
  <si>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</si>
  <si>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</si>
  <si>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</si>
  <si>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</si>
  <si>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</si>
  <si>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</si>
  <si>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</si>
  <si>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</si>
  <si>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</si>
  <si>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</si>
  <si>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</si>
  <si>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</si>
  <si>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</si>
  <si>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</si>
  <si>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</si>
  <si>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</si>
  <si>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</si>
  <si>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</si>
  <si>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</si>
  <si>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</si>
  <si>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</si>
  <si>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</si>
  <si>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</si>
  <si>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</si>
  <si>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</si>
  <si>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</si>
  <si>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</si>
  <si>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</si>
  <si>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</si>
  <si>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</si>
  <si>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</si>
  <si>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</si>
  <si>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</si>
  <si>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</si>
  <si>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</si>
  <si>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</si>
  <si>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</si>
  <si>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</si>
  <si>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</si>
  <si>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</si>
  <si>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</si>
  <si>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</si>
  <si>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</si>
  <si>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</si>
  <si>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</si>
  <si>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</si>
  <si>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</si>
  <si>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</si>
  <si>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</si>
  <si>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</si>
  <si>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</si>
  <si>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</si>
  <si>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</si>
  <si>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</si>
  <si>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</si>
  <si>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</si>
  <si>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</si>
  <si>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</si>
  <si>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</si>
  <si>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</si>
  <si>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</si>
  <si>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</si>
  <si>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</si>
  <si>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</si>
  <si>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</si>
  <si>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</si>
  <si>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</si>
  <si>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</si>
  <si>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</si>
  <si>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</si>
  <si>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</si>
  <si>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</si>
  <si>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</si>
  <si>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</si>
  <si>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</si>
  <si>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</si>
  <si>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</si>
  <si>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</si>
  <si>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</si>
  <si>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</si>
  <si>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</si>
  <si>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</si>
  <si>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</si>
  <si>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</si>
  <si>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</si>
  <si>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</si>
  <si>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</si>
  <si>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</si>
  <si>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</si>
  <si>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</si>
  <si>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</si>
  <si>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</si>
  <si>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</si>
  <si>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</si>
  <si>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</si>
  <si>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</si>
  <si>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</si>
  <si>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</si>
  <si>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</si>
  <si>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</si>
  <si>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</si>
  <si>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</si>
  <si>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</si>
  <si>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</si>
  <si>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</si>
  <si>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</si>
  <si>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</si>
  <si>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</si>
  <si>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</si>
  <si>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</si>
  <si>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</si>
  <si>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</si>
  <si>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</si>
  <si>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</si>
  <si>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</si>
  <si>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</si>
  <si>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</si>
  <si>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</si>
  <si>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</si>
  <si>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</si>
  <si>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</si>
  <si>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</si>
  <si>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</si>
  <si>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</si>
  <si>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</si>
  <si>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</si>
  <si>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</si>
  <si>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</si>
  <si>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</si>
  <si>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</si>
  <si>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</si>
  <si>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</si>
  <si>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</si>
  <si>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</si>
  <si>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</si>
  <si>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</si>
  <si>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</si>
  <si>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</si>
  <si>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</si>
  <si>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</si>
  <si>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</si>
  <si>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</si>
  <si>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</si>
  <si>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</si>
  <si>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</si>
  <si>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</si>
  <si>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</si>
  <si>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</si>
  <si>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</si>
  <si>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</si>
  <si>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</si>
  <si>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</si>
  <si>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</si>
  <si>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</si>
  <si>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</si>
  <si>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</si>
  <si>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</si>
  <si>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</si>
  <si>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</si>
  <si>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</si>
  <si>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</si>
  <si>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</si>
  <si>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</si>
  <si>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</si>
  <si>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</si>
  <si>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</si>
  <si>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</si>
  <si>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</si>
  <si>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</si>
  <si>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</si>
  <si>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</si>
  <si>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</si>
  <si>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</si>
  <si>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</si>
  <si>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</si>
  <si>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</si>
  <si>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</si>
  <si>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</si>
  <si>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</si>
  <si>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</si>
  <si>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</si>
  <si>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</si>
  <si>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</si>
  <si>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</si>
  <si>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</si>
  <si>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</si>
  <si>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</si>
  <si>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</si>
  <si>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</si>
  <si>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</si>
  <si>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</si>
  <si>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</si>
  <si>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</si>
  <si>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</si>
  <si>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</si>
  <si>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</si>
  <si>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</si>
  <si>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</si>
  <si>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</si>
  <si>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</si>
  <si>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</si>
  <si>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</si>
  <si>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</si>
  <si>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</si>
  <si>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</si>
  <si>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</si>
  <si>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</si>
  <si>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</si>
  <si>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</si>
  <si>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</si>
  <si>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</si>
  <si>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</si>
  <si>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</si>
  <si>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</si>
  <si>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</si>
  <si>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</si>
  <si>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</si>
  <si>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</si>
  <si>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</si>
  <si>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</si>
  <si>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</si>
  <si>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</si>
  <si>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</si>
  <si>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</si>
  <si>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</si>
  <si>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</si>
  <si>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</si>
  <si>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</si>
  <si>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</si>
  <si>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</si>
  <si>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</si>
  <si>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</si>
  <si>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</si>
  <si>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</si>
  <si>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</si>
  <si>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</si>
  <si>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</si>
  <si>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</si>
  <si>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</si>
  <si>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</si>
  <si>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</si>
  <si>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</si>
  <si>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</si>
  <si>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</si>
  <si>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</si>
  <si>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</si>
  <si>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</si>
  <si>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</si>
  <si>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</si>
  <si>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</si>
  <si>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</si>
  <si>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</si>
  <si>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</si>
  <si>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</si>
  <si>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</si>
  <si>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</si>
  <si>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</si>
  <si>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</si>
  <si>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</si>
  <si>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</si>
  <si>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</si>
  <si>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</si>
  <si>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</si>
  <si>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</si>
  <si>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</si>
  <si>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</si>
  <si>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</si>
  <si>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</si>
  <si>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</si>
  <si>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</si>
  <si>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</si>
  <si>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</si>
  <si>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</si>
  <si>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</si>
  <si>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</si>
  <si>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</si>
  <si>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</si>
  <si>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</si>
  <si>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</si>
  <si>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</si>
  <si>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</si>
  <si>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</si>
  <si>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</si>
  <si>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</si>
  <si>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</si>
  <si>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</si>
  <si>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</si>
  <si>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</si>
  <si>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</si>
  <si>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</si>
  <si>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</si>
  <si>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</si>
  <si>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</si>
  <si>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</si>
  <si>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</si>
  <si>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</si>
  <si>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</si>
  <si>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</si>
  <si>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</si>
  <si>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</si>
  <si>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</si>
  <si>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</si>
  <si>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</si>
  <si>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</si>
  <si>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</si>
  <si>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</si>
  <si>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</si>
  <si>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</si>
  <si>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</si>
  <si>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</si>
  <si>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</si>
  <si>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</si>
  <si>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</si>
  <si>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</si>
  <si>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</si>
  <si>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</si>
  <si>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</si>
  <si>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</si>
  <si>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</si>
  <si>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</si>
  <si>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</si>
  <si>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</si>
  <si>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</si>
  <si>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</si>
  <si>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</si>
  <si>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</si>
  <si>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</si>
  <si>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</si>
  <si>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</si>
  <si>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</si>
  <si>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</si>
  <si>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</si>
  <si>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</si>
  <si>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</si>
  <si>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</si>
  <si>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</si>
  <si>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</si>
  <si>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</si>
  <si>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</si>
  <si>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</si>
  <si>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</si>
  <si>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</si>
  <si>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</si>
  <si>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</si>
  <si>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</si>
  <si>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</si>
  <si>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</si>
  <si>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</si>
  <si>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</si>
  <si>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</si>
  <si>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</si>
  <si>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</si>
  <si>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</si>
  <si>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</si>
  <si>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</si>
  <si>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</si>
  <si>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</si>
  <si>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</si>
  <si>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</si>
  <si>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</si>
  <si>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</si>
  <si>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</si>
  <si>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</si>
  <si>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</si>
  <si>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</si>
  <si>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</si>
  <si>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</si>
  <si>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</si>
  <si>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</si>
  <si>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</si>
  <si>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</si>
  <si>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</si>
  <si>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</si>
  <si>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</si>
  <si>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</si>
  <si>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</si>
  <si>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</si>
  <si>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</si>
  <si>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</si>
  <si>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</si>
  <si>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</si>
  <si>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</si>
  <si>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</si>
  <si>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</si>
  <si>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</si>
  <si>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</si>
  <si>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</si>
  <si>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</si>
  <si>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</si>
  <si>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</si>
  <si>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</si>
  <si>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</si>
  <si>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</si>
  <si>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</si>
  <si>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</si>
  <si>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</si>
  <si>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</si>
  <si>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</si>
  <si>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</si>
  <si>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</si>
  <si>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</si>
  <si>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</si>
  <si>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</si>
  <si>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</si>
  <si>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</si>
  <si>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</si>
  <si>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</si>
  <si>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</si>
  <si>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</si>
  <si>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</si>
  <si>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</si>
  <si>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</si>
  <si>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</si>
  <si>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</si>
  <si>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</si>
  <si>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</si>
  <si>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</si>
  <si>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</si>
  <si>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</si>
  <si>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</si>
  <si>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</si>
  <si>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</si>
  <si>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</si>
  <si>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</si>
  <si>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</si>
  <si>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</si>
  <si>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</si>
  <si>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</si>
  <si>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</si>
  <si>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</si>
  <si>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</si>
  <si>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</si>
  <si>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</si>
  <si>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</si>
  <si>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</si>
  <si>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</si>
  <si>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</si>
  <si>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</si>
  <si>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</si>
  <si>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</si>
  <si>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</si>
  <si>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</si>
  <si>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</si>
  <si>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</si>
  <si>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</si>
  <si>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</si>
  <si>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</si>
  <si>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</si>
  <si>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</si>
  <si>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</si>
  <si>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</si>
  <si>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</si>
  <si>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</si>
  <si>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</si>
  <si>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</si>
  <si>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</si>
  <si>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</si>
  <si>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</si>
  <si>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</si>
  <si>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</si>
  <si>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</si>
  <si>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</si>
  <si>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</si>
  <si>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</si>
  <si>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</si>
  <si>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</si>
  <si>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</si>
  <si>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</si>
  <si>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</si>
  <si>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</si>
  <si>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</si>
  <si>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</si>
  <si>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</si>
  <si>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</si>
  <si>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</si>
  <si>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</si>
  <si>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</si>
  <si>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</si>
  <si>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</si>
  <si>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</si>
  <si>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</si>
  <si>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</si>
  <si>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</si>
  <si>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</si>
  <si>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</si>
  <si>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</si>
  <si>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</si>
  <si>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</si>
  <si>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</si>
  <si>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</si>
  <si>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</si>
  <si>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</si>
  <si>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</si>
  <si>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</si>
  <si>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</si>
  <si>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</si>
  <si>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</si>
  <si>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</si>
  <si>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</si>
  <si>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</si>
  <si>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</si>
  <si>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</si>
  <si>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</si>
  <si>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</si>
  <si>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</si>
  <si>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</si>
  <si>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</si>
  <si>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</si>
  <si>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</si>
  <si>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</si>
  <si>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</si>
  <si>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</si>
  <si>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</si>
  <si>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</si>
  <si>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</si>
  <si>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</si>
  <si>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</si>
  <si>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</si>
  <si>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</si>
  <si>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</si>
  <si>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</si>
  <si>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</si>
  <si>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</si>
  <si>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</si>
  <si>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</si>
  <si>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</si>
  <si>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</si>
  <si>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</si>
  <si>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</si>
  <si>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</si>
  <si>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</si>
  <si>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</si>
  <si>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</si>
  <si>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</si>
  <si>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</si>
  <si>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</si>
  <si>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</si>
  <si>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</si>
  <si>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</si>
  <si>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</si>
  <si>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</si>
  <si>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</si>
  <si>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</si>
  <si>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</si>
  <si>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</si>
  <si>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</si>
  <si>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</si>
  <si>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</si>
  <si>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</si>
  <si>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</si>
  <si>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</si>
  <si>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</si>
  <si>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</si>
  <si>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</si>
  <si>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</si>
  <si>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</si>
  <si>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</si>
  <si>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</si>
  <si>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</si>
  <si>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</si>
  <si>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</si>
  <si>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</si>
  <si>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</si>
  <si>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</si>
  <si>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</si>
  <si>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</si>
  <si>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</si>
  <si>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</si>
  <si>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</si>
  <si>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</si>
  <si>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</si>
  <si>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</si>
  <si>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</si>
  <si>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</si>
  <si>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</si>
  <si>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</si>
  <si>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</si>
  <si>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</si>
  <si>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</si>
  <si>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</si>
  <si>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</si>
  <si>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</si>
  <si>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</si>
  <si>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</si>
  <si>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</si>
  <si>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</si>
  <si>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</si>
  <si>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</si>
  <si>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</si>
  <si>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</si>
  <si>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</si>
  <si>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</si>
  <si>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</si>
  <si>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</si>
  <si>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</si>
  <si>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</si>
  <si>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</si>
  <si>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</si>
  <si>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</si>
  <si>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</si>
  <si>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</si>
  <si>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</si>
  <si>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</si>
  <si>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</si>
  <si>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</si>
  <si>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</si>
  <si>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</si>
  <si>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</si>
  <si>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</si>
  <si>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</si>
  <si>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</si>
  <si>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</si>
  <si>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</si>
  <si>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</si>
  <si>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</si>
  <si>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</si>
  <si>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</si>
  <si>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</si>
  <si>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</si>
  <si>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</si>
  <si>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</si>
  <si>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</si>
  <si>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</si>
  <si>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</si>
  <si>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</si>
  <si>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</si>
  <si>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</si>
  <si>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</si>
  <si>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</si>
  <si>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</si>
  <si>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</si>
  <si>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</si>
  <si>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</si>
  <si>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</si>
  <si>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</si>
  <si>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</si>
  <si>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</si>
  <si>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</si>
  <si>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</si>
  <si>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</si>
  <si>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</si>
  <si>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</si>
  <si>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</si>
  <si>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</si>
  <si>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</si>
  <si>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</si>
  <si>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</si>
  <si>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</si>
  <si>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</si>
  <si>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</si>
  <si>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</si>
  <si>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</si>
  <si>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</si>
  <si>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</si>
  <si>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</si>
  <si>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</si>
  <si>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</si>
  <si>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</si>
  <si>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</si>
  <si>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</si>
  <si>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</si>
  <si>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</si>
  <si>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</si>
  <si>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</si>
  <si>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</si>
  <si>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</si>
  <si>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</si>
  <si>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</si>
  <si>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</si>
  <si>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</si>
  <si>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</si>
  <si>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</si>
  <si>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</si>
  <si>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</si>
  <si>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</si>
  <si>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</si>
  <si>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</si>
  <si>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</si>
  <si>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</si>
  <si>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</si>
  <si>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</si>
  <si>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</si>
  <si>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</si>
  <si>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</si>
  <si>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</si>
  <si>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</si>
  <si>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</si>
  <si>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</si>
  <si>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</si>
  <si>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</si>
  <si>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</si>
  <si>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</si>
  <si>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</si>
  <si>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</si>
  <si>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</si>
  <si>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</si>
  <si>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</si>
  <si>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</si>
  <si>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</si>
  <si>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</si>
  <si>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</si>
  <si>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</si>
  <si>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</si>
  <si>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</si>
  <si>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</si>
  <si>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</si>
  <si>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</si>
  <si>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</si>
  <si>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</si>
  <si>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</si>
  <si>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</si>
  <si>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</si>
  <si>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</si>
  <si>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</si>
  <si>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</si>
  <si>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</si>
  <si>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</si>
  <si>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</si>
  <si>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</si>
  <si>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</si>
  <si>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</si>
  <si>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</si>
  <si>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</si>
  <si>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</si>
  <si>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</si>
  <si>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</si>
  <si>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</si>
  <si>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</si>
  <si>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</si>
  <si>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</si>
  <si>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</si>
  <si>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</si>
  <si>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</si>
  <si>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</si>
  <si>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</si>
  <si>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</si>
  <si>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</si>
  <si>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</si>
  <si>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</si>
  <si>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</si>
  <si>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</si>
  <si>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</si>
  <si>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</si>
  <si>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</si>
  <si>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</si>
  <si>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</si>
  <si>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</si>
  <si>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</si>
  <si>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</si>
  <si>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</si>
  <si>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</si>
  <si>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</si>
  <si>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</si>
  <si>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</si>
  <si>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</si>
  <si>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</si>
  <si>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</si>
  <si>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</si>
  <si>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</si>
  <si>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</si>
  <si>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</si>
  <si>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</si>
  <si>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</si>
  <si>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</si>
  <si>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</si>
  <si>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</si>
  <si>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</si>
  <si>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</si>
  <si>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</si>
  <si>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</si>
  <si>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</si>
  <si>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</si>
  <si>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</si>
  <si>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</si>
  <si>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</si>
  <si>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</si>
  <si>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</si>
  <si>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</si>
  <si>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</si>
  <si>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</si>
  <si>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</si>
  <si>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</si>
  <si>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</si>
  <si>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</si>
  <si>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</si>
  <si>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</si>
  <si>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</si>
  <si>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</si>
  <si>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</si>
  <si>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</si>
  <si>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</si>
  <si>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</si>
  <si>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</si>
  <si>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</si>
  <si>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</si>
  <si>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</si>
  <si>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</si>
  <si>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</si>
  <si>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</si>
  <si>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</si>
  <si>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</si>
  <si>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</si>
  <si>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</si>
  <si>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</si>
  <si>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</si>
  <si>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</si>
  <si>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</si>
  <si>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</si>
  <si>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</si>
  <si>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</si>
  <si>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</si>
  <si>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</si>
  <si>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</si>
  <si>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</si>
  <si>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</si>
  <si>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</si>
  <si>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</si>
  <si>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</si>
  <si>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</si>
  <si>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</si>
  <si>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</si>
  <si>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</si>
  <si>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</si>
  <si>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</si>
  <si>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</si>
  <si>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</si>
  <si>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</si>
  <si>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</si>
  <si>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</si>
  <si>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</si>
  <si>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</si>
  <si>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</si>
  <si>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</si>
  <si>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</si>
  <si>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</si>
  <si>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</si>
  <si>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</si>
  <si>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</si>
  <si>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</si>
  <si>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</si>
  <si>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</si>
  <si>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</si>
  <si>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</si>
  <si>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</si>
  <si>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</si>
  <si>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</si>
  <si>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</si>
  <si>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</si>
  <si>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</si>
  <si>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</si>
  <si>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</si>
  <si>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</si>
  <si>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</si>
  <si>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</si>
  <si>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</si>
  <si>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</si>
  <si>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</si>
  <si>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</si>
  <si>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</si>
  <si>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</si>
  <si>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</si>
  <si>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</si>
  <si>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</si>
  <si>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</si>
  <si>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</si>
  <si>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</si>
  <si>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</si>
  <si>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</si>
  <si>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</si>
  <si>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</si>
  <si>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</si>
  <si>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</si>
  <si>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</si>
  <si>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</si>
  <si>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</si>
  <si>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</si>
  <si>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</si>
  <si>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</si>
  <si>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</si>
  <si>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</si>
  <si>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</si>
  <si>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</si>
  <si>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</si>
  <si>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</si>
  <si>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</si>
  <si>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</si>
  <si>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</si>
  <si>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</si>
  <si>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</si>
  <si>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</si>
  <si>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</si>
  <si>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</si>
  <si>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</si>
  <si>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</si>
  <si>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</si>
  <si>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</si>
  <si>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</si>
  <si>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</si>
  <si>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</si>
  <si>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</si>
  <si>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</si>
  <si>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</si>
  <si>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</si>
  <si>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</si>
  <si>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</si>
  <si>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</si>
  <si>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</si>
  <si>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</si>
  <si>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</si>
  <si>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</si>
  <si>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</si>
  <si>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</si>
  <si>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</si>
  <si>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</si>
  <si>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</si>
  <si>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</si>
  <si>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</si>
  <si>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</si>
  <si>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</si>
  <si>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</si>
  <si>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</si>
  <si>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</si>
  <si>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</si>
  <si>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</si>
  <si>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</si>
  <si>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</si>
  <si>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</si>
  <si>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</si>
  <si>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</si>
  <si>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</si>
  <si>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</si>
  <si>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</si>
  <si>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</si>
  <si>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</si>
  <si>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</si>
  <si>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</si>
  <si>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</si>
  <si>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</si>
  <si>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</si>
  <si>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</si>
  <si>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</si>
  <si>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</si>
  <si>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</si>
  <si>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</si>
  <si>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</si>
  <si>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</si>
  <si>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</si>
  <si>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</si>
  <si>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</si>
  <si>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</si>
  <si>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</si>
  <si>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</si>
  <si>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</si>
  <si>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</si>
  <si>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</si>
  <si>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</si>
  <si>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</si>
  <si>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</si>
  <si>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</si>
  <si>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</si>
  <si>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</si>
  <si>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</si>
  <si>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</si>
  <si>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</si>
  <si>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</si>
  <si>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</si>
  <si>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</si>
  <si>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</si>
  <si>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</si>
  <si>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</si>
  <si>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</si>
  <si>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</si>
  <si>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</si>
  <si>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</si>
  <si>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</si>
  <si>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</si>
  <si>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</si>
  <si>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</si>
  <si>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</si>
  <si>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</si>
  <si>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</si>
  <si>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</si>
  <si>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</si>
  <si>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</si>
  <si>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</si>
  <si>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</si>
  <si>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</si>
  <si>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</si>
  <si>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</si>
  <si>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</si>
  <si>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</si>
  <si>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</si>
  <si>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</si>
  <si>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</si>
  <si>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</si>
  <si>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</si>
  <si>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</si>
  <si>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</si>
  <si>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</si>
  <si>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</si>
  <si>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</si>
  <si>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</si>
  <si>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</si>
  <si>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</si>
  <si>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</si>
  <si>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</si>
  <si>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</si>
  <si>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</si>
  <si>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</si>
  <si>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</si>
  <si>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</si>
  <si>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</si>
  <si>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</si>
  <si>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</si>
  <si>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</si>
  <si>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</si>
  <si>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</si>
  <si>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</si>
  <si>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</si>
  <si>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</si>
  <si>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</si>
  <si>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</si>
  <si>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</si>
  <si>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</si>
  <si>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</si>
  <si>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</si>
  <si>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</si>
  <si>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</si>
  <si>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</si>
  <si>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</si>
  <si>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</si>
  <si>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</si>
  <si>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</si>
  <si>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</si>
  <si>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</si>
  <si>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</si>
  <si>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</si>
  <si>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</si>
  <si>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</si>
  <si>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</si>
  <si>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</si>
  <si>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</si>
  <si>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</si>
  <si>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</si>
  <si>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</si>
  <si>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</si>
  <si>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</si>
  <si>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</si>
  <si>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</si>
  <si>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</si>
  <si>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</si>
  <si>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</si>
  <si>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</si>
  <si>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</si>
  <si>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</si>
  <si>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</si>
  <si>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</si>
  <si>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</si>
  <si>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</si>
  <si>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</si>
  <si>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</si>
  <si>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</si>
  <si>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</si>
  <si>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</si>
  <si>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</si>
  <si>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</si>
  <si>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</si>
  <si>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</si>
  <si>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</si>
  <si>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</si>
  <si>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</si>
  <si>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</si>
  <si>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</si>
  <si>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</si>
  <si>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</si>
  <si>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</si>
  <si>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</si>
  <si>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</si>
  <si>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</si>
  <si>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</si>
  <si>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</si>
  <si>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</si>
  <si>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</si>
  <si>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</si>
  <si>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</si>
  <si>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</si>
  <si>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</si>
  <si>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</si>
  <si>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</si>
  <si>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</si>
  <si>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</si>
  <si>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</si>
  <si>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</si>
  <si>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</si>
  <si>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</si>
  <si>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</si>
  <si>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</si>
  <si>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</si>
  <si>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</si>
  <si>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</si>
  <si>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</si>
  <si>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</si>
  <si>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</si>
  <si>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</si>
  <si>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</si>
  <si>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</si>
  <si>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</si>
  <si>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</si>
  <si>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</si>
  <si>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</si>
  <si>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</si>
  <si>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</si>
  <si>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</si>
  <si>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</si>
  <si>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</si>
  <si>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</si>
  <si>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</si>
  <si>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</si>
  <si>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</si>
  <si>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</si>
  <si>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</si>
  <si>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</si>
  <si>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</si>
  <si>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</si>
  <si>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</si>
  <si>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</si>
  <si>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</si>
  <si>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</si>
  <si>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</si>
  <si>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</si>
  <si>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</si>
  <si>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</si>
  <si>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</si>
  <si>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</si>
  <si>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</si>
  <si>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</si>
  <si>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</si>
  <si>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</si>
  <si>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</si>
  <si>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</si>
  <si>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</si>
  <si>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</si>
  <si>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</si>
  <si>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</si>
  <si>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</si>
  <si>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</si>
  <si>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</si>
  <si>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</si>
  <si>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</si>
  <si>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</si>
  <si>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</si>
  <si>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</si>
  <si>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</si>
  <si>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</si>
  <si>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</si>
  <si>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</si>
  <si>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</si>
  <si>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</si>
  <si>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</si>
  <si>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</si>
  <si>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</si>
  <si>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</si>
  <si>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</si>
  <si>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</si>
  <si>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</si>
  <si>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</si>
  <si>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</si>
  <si>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</si>
  <si>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</si>
  <si>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</si>
  <si>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</si>
  <si>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</si>
  <si>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</si>
  <si>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</si>
  <si>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</si>
  <si>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</si>
  <si>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</si>
  <si>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</si>
  <si>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</si>
  <si>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</si>
  <si>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</si>
  <si>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</si>
  <si>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</si>
  <si>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</si>
  <si>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</si>
  <si>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</si>
  <si>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</si>
  <si>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</si>
  <si>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</si>
  <si>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</si>
  <si>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</si>
  <si>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</si>
  <si>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</si>
  <si>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</si>
  <si>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</si>
  <si>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</si>
  <si>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</si>
  <si>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</si>
  <si>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</si>
  <si>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</si>
  <si>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</si>
  <si>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</si>
  <si>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</si>
  <si>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</si>
  <si>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</si>
  <si>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</si>
  <si>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</si>
  <si>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</si>
  <si>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</si>
  <si>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</si>
  <si>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</si>
  <si>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</si>
  <si>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</si>
  <si>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</si>
  <si>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</si>
  <si>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</si>
  <si>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</si>
  <si>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</si>
  <si>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</si>
  <si>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</si>
  <si>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</si>
  <si>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</si>
  <si>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</si>
  <si>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</si>
  <si>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</si>
  <si>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</si>
  <si>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</si>
  <si>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</si>
  <si>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</si>
  <si>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</si>
  <si>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</si>
  <si>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</si>
  <si>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</si>
  <si>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</si>
  <si>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</si>
  <si>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</si>
  <si>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</si>
  <si>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</si>
  <si>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</si>
  <si>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</si>
  <si>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</si>
  <si>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</si>
  <si>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</si>
  <si>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</si>
  <si>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</si>
  <si>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</si>
  <si>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</si>
  <si>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</si>
  <si>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</si>
  <si>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</si>
  <si>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</si>
  <si>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</si>
  <si>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</si>
  <si>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</si>
  <si>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</si>
  <si>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</si>
  <si>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</si>
  <si>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</si>
  <si>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</si>
  <si>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</si>
  <si>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</si>
  <si>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</si>
  <si>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</si>
  <si>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</si>
  <si>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</si>
  <si>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</si>
  <si>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</si>
  <si>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</si>
  <si>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</si>
  <si>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</si>
  <si>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</si>
  <si>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</si>
  <si>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</si>
  <si>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</si>
  <si>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</si>
  <si>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</si>
  <si>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</si>
  <si>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</si>
  <si>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</si>
  <si>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</si>
  <si>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</si>
  <si>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</si>
  <si>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</si>
  <si>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</si>
  <si>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</si>
  <si>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</si>
  <si>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</si>
  <si>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</si>
  <si>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</si>
  <si>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</si>
  <si>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</si>
  <si>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</si>
  <si>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</si>
  <si>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</si>
  <si>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</si>
  <si>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</si>
  <si>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</si>
  <si>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</si>
  <si>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</si>
  <si>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</si>
  <si>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</si>
  <si>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</si>
  <si>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</si>
  <si>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</si>
  <si>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</si>
  <si>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</si>
  <si>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</si>
  <si>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</si>
  <si>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</si>
  <si>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</si>
  <si>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</si>
  <si>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</si>
  <si>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</si>
  <si>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</si>
  <si>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</si>
  <si>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</si>
  <si>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</si>
  <si>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</si>
  <si>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</si>
  <si>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</si>
  <si>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</si>
  <si>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</si>
  <si>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</si>
  <si>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</si>
  <si>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</si>
  <si>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</si>
  <si>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</si>
  <si>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</si>
  <si>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</si>
  <si>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</si>
  <si>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</si>
  <si>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</si>
  <si>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</si>
  <si>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</si>
  <si>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</si>
  <si>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</si>
  <si>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</si>
  <si>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</si>
  <si>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</si>
  <si>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</si>
  <si>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</si>
  <si>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</si>
  <si>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</si>
  <si>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</si>
  <si>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</si>
  <si>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</si>
  <si>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</si>
  <si>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</si>
  <si>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</si>
  <si>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</si>
  <si>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</si>
  <si>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</si>
  <si>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</si>
  <si>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</si>
  <si>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</si>
  <si>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</si>
  <si>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</si>
  <si>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</si>
  <si>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</si>
  <si>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</si>
  <si>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</si>
  <si>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</si>
  <si>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</si>
  <si>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</si>
  <si>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</si>
  <si>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</si>
  <si>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</si>
  <si>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</si>
  <si>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</si>
  <si>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</si>
  <si>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</si>
  <si>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</si>
  <si>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</si>
  <si>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</si>
  <si>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</si>
  <si>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</si>
  <si>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</si>
  <si>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</si>
  <si>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</si>
  <si>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</si>
  <si>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</si>
  <si>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</si>
  <si>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</si>
  <si>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</si>
  <si>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</si>
  <si>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</si>
  <si>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</si>
  <si>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</si>
  <si>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</si>
  <si>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</si>
  <si>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</si>
  <si>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</si>
  <si>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</si>
  <si>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</si>
  <si>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</si>
  <si>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</si>
  <si>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</si>
  <si>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</si>
  <si>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</si>
  <si>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</si>
  <si>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</si>
  <si>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</si>
  <si>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</si>
  <si>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</si>
  <si>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</si>
  <si>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</si>
  <si>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</si>
  <si>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</si>
  <si>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</si>
  <si>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</si>
  <si>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</si>
  <si>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</si>
  <si>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</si>
  <si>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</si>
  <si>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</si>
  <si>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</si>
  <si>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</si>
  <si>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</si>
  <si>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</si>
  <si>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</si>
  <si>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</si>
  <si>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</si>
  <si>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</si>
  <si>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</si>
  <si>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</si>
  <si>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</si>
  <si>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</si>
  <si>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</si>
  <si>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</si>
  <si>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</si>
  <si>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</si>
  <si>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</si>
  <si>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</si>
  <si>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</si>
  <si>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</si>
  <si>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</si>
  <si>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</si>
  <si>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</si>
  <si>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</si>
  <si>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</si>
  <si>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</si>
  <si>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</si>
  <si>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</si>
  <si>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</si>
  <si>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</si>
  <si>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</si>
  <si>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</si>
  <si>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</si>
  <si>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</si>
  <si>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</si>
  <si>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</si>
  <si>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</si>
  <si>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</si>
  <si>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</si>
  <si>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</si>
  <si>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</si>
  <si>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</si>
  <si>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</si>
  <si>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</si>
  <si>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</si>
  <si>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</si>
  <si>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</si>
  <si>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</si>
  <si>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</si>
  <si>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</si>
  <si>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</si>
  <si>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</si>
  <si>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</si>
  <si>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</si>
  <si>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</si>
  <si>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</si>
  <si>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</si>
  <si>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</si>
  <si>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</si>
  <si>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</si>
  <si>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</si>
  <si>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</si>
  <si>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</si>
  <si>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</si>
  <si>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</si>
  <si>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</si>
  <si>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</si>
  <si>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</si>
  <si>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</si>
  <si>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</si>
  <si>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</si>
  <si>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</si>
  <si>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</si>
  <si>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</si>
  <si>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</si>
  <si>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</si>
  <si>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</si>
  <si>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</si>
  <si>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</si>
  <si>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</si>
  <si>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</si>
  <si>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</si>
  <si>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</si>
  <si>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</si>
  <si>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</si>
  <si>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</si>
  <si>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</si>
  <si>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</si>
  <si>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</si>
  <si>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</si>
  <si>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</si>
  <si>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</si>
  <si>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</si>
  <si>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</si>
  <si>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</si>
  <si>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</si>
  <si>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</si>
  <si>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</si>
  <si>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</si>
  <si>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</si>
  <si>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</si>
  <si>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</si>
  <si>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</si>
  <si>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</si>
  <si>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</si>
  <si>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</si>
  <si>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</si>
  <si>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</si>
  <si>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</si>
  <si>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</si>
  <si>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</si>
  <si>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</si>
  <si>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</si>
  <si>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</si>
  <si>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</si>
  <si>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</si>
  <si>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</si>
  <si>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</si>
  <si>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</si>
  <si>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</si>
  <si>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</si>
  <si>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</si>
  <si>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</si>
  <si>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</si>
  <si>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</si>
  <si>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</si>
  <si>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</si>
  <si>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</si>
  <si>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</si>
  <si>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</si>
  <si>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</si>
  <si>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</si>
  <si>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</si>
  <si>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</si>
  <si>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</si>
  <si>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</si>
  <si>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</si>
  <si>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</si>
  <si>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</si>
  <si>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</si>
  <si>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</si>
  <si>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</si>
  <si>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</si>
  <si>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</si>
  <si>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</si>
  <si>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</si>
  <si>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</si>
  <si>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</si>
  <si>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</si>
  <si>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</si>
  <si>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</si>
  <si>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</si>
  <si>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</si>
  <si>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</si>
  <si>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</si>
  <si>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</si>
  <si>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</si>
  <si>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</si>
  <si>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</si>
  <si>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</si>
  <si>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</si>
  <si>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</si>
  <si>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</si>
  <si>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</si>
  <si>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</si>
  <si>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</si>
  <si>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</si>
  <si>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</si>
  <si>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</si>
  <si>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</si>
  <si>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</si>
  <si>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</si>
  <si>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</si>
  <si>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</si>
  <si>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</si>
  <si>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</si>
  <si>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</si>
  <si>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</si>
  <si>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</si>
  <si>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</si>
  <si>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</si>
  <si>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</si>
  <si>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</si>
  <si>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</si>
  <si>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</si>
  <si>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</si>
  <si>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</si>
  <si>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</si>
  <si>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</si>
  <si>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</si>
  <si>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</si>
  <si>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</si>
  <si>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</si>
  <si>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</si>
  <si>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</si>
  <si>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</si>
  <si>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</si>
  <si>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</si>
  <si>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</si>
  <si>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</si>
  <si>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</si>
  <si>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</si>
  <si>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</si>
  <si>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</si>
  <si>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</si>
  <si>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</si>
  <si>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</si>
  <si>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</si>
  <si>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</si>
  <si>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</si>
  <si>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</si>
  <si>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</si>
  <si>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</si>
  <si>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</si>
  <si>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</si>
  <si>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</si>
  <si>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</si>
  <si>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</si>
  <si>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</si>
  <si>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</si>
  <si>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</si>
  <si>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</si>
  <si>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</si>
  <si>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</si>
  <si>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</si>
  <si>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</si>
  <si>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</si>
  <si>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</si>
  <si>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</si>
  <si>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</si>
  <si>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</si>
  <si>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</si>
  <si>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</si>
  <si>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</si>
  <si>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</si>
  <si>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</si>
  <si>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</si>
  <si>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</si>
  <si>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</si>
  <si>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</si>
  <si>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</si>
  <si>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</si>
  <si>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</si>
  <si>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</si>
  <si>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</si>
  <si>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</si>
  <si>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</si>
  <si>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</si>
  <si>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</si>
  <si>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</si>
  <si>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</si>
  <si>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</si>
  <si>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</si>
  <si>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</si>
  <si>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</si>
  <si>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</si>
  <si>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</si>
  <si>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</si>
  <si>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</si>
  <si>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</si>
  <si>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</si>
  <si>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</si>
  <si>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</si>
  <si>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</si>
  <si>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</si>
  <si>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</si>
  <si>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</si>
  <si>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</si>
  <si>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</si>
  <si>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</si>
  <si>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</si>
  <si>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</si>
  <si>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</si>
  <si>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</si>
  <si>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</si>
  <si>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</si>
  <si>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</si>
  <si>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</si>
  <si>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</si>
  <si>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</si>
  <si>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</si>
  <si>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</si>
  <si>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</si>
  <si>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</si>
  <si>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</si>
  <si>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</si>
  <si>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</si>
  <si>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</si>
  <si>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</si>
  <si>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</si>
  <si>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</si>
  <si>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</si>
  <si>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</si>
  <si>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</si>
  <si>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</si>
  <si>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</si>
  <si>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</si>
  <si>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</si>
  <si>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</si>
  <si>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</si>
  <si>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</si>
  <si>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</si>
  <si>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</si>
  <si>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</si>
  <si>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</si>
  <si>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</si>
  <si>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</si>
  <si>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</si>
  <si>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</si>
  <si>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</si>
  <si>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</si>
  <si>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</si>
  <si>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</si>
  <si>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</si>
  <si>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</si>
  <si>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</si>
  <si>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</si>
  <si>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</si>
  <si>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</si>
  <si>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</si>
  <si>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</si>
  <si>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</si>
  <si>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</si>
  <si>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</si>
  <si>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</si>
  <si>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</si>
  <si>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</si>
  <si>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</si>
  <si>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</si>
  <si>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</si>
  <si>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</si>
  <si>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</si>
  <si>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</si>
  <si>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</si>
  <si>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</si>
  <si>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</si>
  <si>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</si>
  <si>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</si>
  <si>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</si>
  <si>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</si>
  <si>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</si>
  <si>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</si>
  <si>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</si>
  <si>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</si>
  <si>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</si>
  <si>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</si>
  <si>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</si>
  <si>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</si>
  <si>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</si>
  <si>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</si>
  <si>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</si>
  <si>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</si>
  <si>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</si>
  <si>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</si>
  <si>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</si>
  <si>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</si>
  <si>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</si>
  <si>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</si>
  <si>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</si>
  <si>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</si>
  <si>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</si>
  <si>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</si>
  <si>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</si>
  <si>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</si>
  <si>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</si>
  <si>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</si>
  <si>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</si>
  <si>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</si>
  <si>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</si>
  <si>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</si>
  <si>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</si>
  <si>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</si>
  <si>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</si>
  <si>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</si>
  <si>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</si>
  <si>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</si>
  <si>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</si>
  <si>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</si>
  <si>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</si>
  <si>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</si>
  <si>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</si>
  <si>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</si>
  <si>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</si>
  <si>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</si>
  <si>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</si>
  <si>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</si>
  <si>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</si>
  <si>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</si>
  <si>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</si>
  <si>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</si>
  <si>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</si>
  <si>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</si>
  <si>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</si>
  <si>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</si>
  <si>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</si>
  <si>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</si>
  <si>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</si>
  <si>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</si>
  <si>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</si>
  <si>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</si>
  <si>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</si>
  <si>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</si>
  <si>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</si>
  <si>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</si>
  <si>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</si>
  <si>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</si>
  <si>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</si>
  <si>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</si>
  <si>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</si>
  <si>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</si>
  <si>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</si>
  <si>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</si>
  <si>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</si>
  <si>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</si>
  <si>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</si>
  <si>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</si>
  <si>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</si>
  <si>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</si>
  <si>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</si>
  <si>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</si>
  <si>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</si>
  <si>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</si>
  <si>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</si>
  <si>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</si>
  <si>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</si>
  <si>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</si>
  <si>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</si>
  <si>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</si>
  <si>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</si>
  <si>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</si>
  <si>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</si>
  <si>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</si>
  <si>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</si>
  <si>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</si>
  <si>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</si>
  <si>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</si>
  <si>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</si>
  <si>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</si>
  <si>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</si>
  <si>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</si>
  <si>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</si>
  <si>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</si>
  <si>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</si>
  <si>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</si>
  <si>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</si>
  <si>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</si>
  <si>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</si>
  <si>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</si>
  <si>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</si>
  <si>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</si>
  <si>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</si>
  <si>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</si>
  <si>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</si>
  <si>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</si>
  <si>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</si>
  <si>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</si>
  <si>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</si>
  <si>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</si>
  <si>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</si>
  <si>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</si>
  <si>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</si>
  <si>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</si>
  <si>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</si>
  <si>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</si>
  <si>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</si>
  <si>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</si>
  <si>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</si>
  <si>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</si>
  <si>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</si>
  <si>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</si>
  <si>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</si>
  <si>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</si>
  <si>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</si>
  <si>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</si>
  <si>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</si>
  <si>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</si>
  <si>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</si>
  <si>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</si>
  <si>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</si>
  <si>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</si>
  <si>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</si>
  <si>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</si>
  <si>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</si>
  <si>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</si>
  <si>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</si>
  <si>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</si>
  <si>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</si>
  <si>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</si>
  <si>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</si>
  <si>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</si>
  <si>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</si>
  <si>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</si>
  <si>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</si>
  <si>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</si>
  <si>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</si>
  <si>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</si>
  <si>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</si>
  <si>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</si>
  <si>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</si>
  <si>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</si>
  <si>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</si>
  <si>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</si>
  <si>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</si>
  <si>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</si>
  <si>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</si>
  <si>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</si>
  <si>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</si>
  <si>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</si>
  <si>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</si>
  <si>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</si>
  <si>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</si>
  <si>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</si>
  <si>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</si>
  <si>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</si>
  <si>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</si>
  <si>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</si>
  <si>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</si>
  <si>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</si>
  <si>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</si>
  <si>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</si>
  <si>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</si>
  <si>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</si>
  <si>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</si>
  <si>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</si>
  <si>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</si>
  <si>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</si>
  <si>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</si>
  <si>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</si>
  <si>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</si>
  <si>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</si>
  <si>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</si>
  <si>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</si>
  <si>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</si>
  <si>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</si>
  <si>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</si>
  <si>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</si>
  <si>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</si>
  <si>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</si>
  <si>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</si>
  <si>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</si>
  <si>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</si>
  <si>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</si>
  <si>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</si>
  <si>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</si>
  <si>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</si>
  <si>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</si>
  <si>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</si>
  <si>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</si>
  <si>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</si>
  <si>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</si>
  <si>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</si>
  <si>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</si>
  <si>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</si>
  <si>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</si>
  <si>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</si>
  <si>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</si>
  <si>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</si>
  <si>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</si>
  <si>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</si>
  <si>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</si>
  <si>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</si>
  <si>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</si>
  <si>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</si>
  <si>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</si>
  <si>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</si>
  <si>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</si>
  <si>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</si>
  <si>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</si>
  <si>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</si>
  <si>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</si>
  <si>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</si>
  <si>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</si>
  <si>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</si>
  <si>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</si>
  <si>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</si>
  <si>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</si>
  <si>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</si>
  <si>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</si>
  <si>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</si>
  <si>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</si>
  <si>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</si>
  <si>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</si>
  <si>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</si>
  <si>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</si>
  <si>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</si>
  <si>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</si>
  <si>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</si>
  <si>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</si>
  <si>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</si>
  <si>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</si>
  <si>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</si>
  <si>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</si>
  <si>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</si>
  <si>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</si>
  <si>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</si>
  <si>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</si>
  <si>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</si>
  <si>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</si>
  <si>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</si>
  <si>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</si>
  <si>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</si>
  <si>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</si>
  <si>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</si>
  <si>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</si>
  <si>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</si>
  <si>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</si>
  <si>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</si>
  <si>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</si>
  <si>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</si>
  <si>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</si>
  <si>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</si>
  <si>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</si>
  <si>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</si>
  <si>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</si>
  <si>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</si>
  <si>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</si>
  <si>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</si>
  <si>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</si>
  <si>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</si>
  <si>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</si>
  <si>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</si>
  <si>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</si>
  <si>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</si>
  <si>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</si>
  <si>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</si>
  <si>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</si>
  <si>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</si>
  <si>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</si>
  <si>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</si>
  <si>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</si>
  <si>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</si>
  <si>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</si>
  <si>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</si>
  <si>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</si>
  <si>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</si>
  <si>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</si>
  <si>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</si>
  <si>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</si>
  <si>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</si>
  <si>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</si>
  <si>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</si>
  <si>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</si>
  <si>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</si>
  <si>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</si>
  <si>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</si>
  <si>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</si>
  <si>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</si>
  <si>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</si>
  <si>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</si>
  <si>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</si>
  <si>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</si>
  <si>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</si>
  <si>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</si>
  <si>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</si>
  <si>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</si>
  <si>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</si>
  <si>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</si>
  <si>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</si>
  <si>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</si>
  <si>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</si>
  <si>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</si>
  <si>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</si>
  <si>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</si>
  <si>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</si>
  <si>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</si>
  <si>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</si>
  <si>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</si>
  <si>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</si>
  <si>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</si>
  <si>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</si>
  <si>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</si>
  <si>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</si>
  <si>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</si>
  <si>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</si>
  <si>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</si>
  <si>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</si>
  <si>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</si>
  <si>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</si>
  <si>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</si>
  <si>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</si>
  <si>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</si>
  <si>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</si>
  <si>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</si>
  <si>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</si>
  <si>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</si>
  <si>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</si>
  <si>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</si>
  <si>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</si>
  <si>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</si>
  <si>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</si>
  <si>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</si>
  <si>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</si>
  <si>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</si>
  <si>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</si>
  <si>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</si>
  <si>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</si>
  <si>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</si>
  <si>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</si>
  <si>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</si>
  <si>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</si>
  <si>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</si>
  <si>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</si>
  <si>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</si>
  <si>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</si>
  <si>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</si>
  <si>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</si>
  <si>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</si>
  <si>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</si>
  <si>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</si>
  <si>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</si>
  <si>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</si>
  <si>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</si>
  <si>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</si>
  <si>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</si>
  <si>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</si>
  <si>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</si>
  <si>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</si>
  <si>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</si>
  <si>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</si>
  <si>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</si>
  <si>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</si>
  <si>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</si>
  <si>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</si>
  <si>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</si>
  <si>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</si>
  <si>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</si>
  <si>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</si>
  <si>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</si>
  <si>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</si>
  <si>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</si>
  <si>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</si>
  <si>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</si>
  <si>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</si>
  <si>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</si>
  <si>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</si>
  <si>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</si>
  <si>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</si>
  <si>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</si>
  <si>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</si>
  <si>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</si>
  <si>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</si>
  <si>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</si>
  <si>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</si>
  <si>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</si>
  <si>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</si>
  <si>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</si>
  <si>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</si>
  <si>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</si>
  <si>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</si>
  <si>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</si>
  <si>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</si>
  <si>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</si>
  <si>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</si>
  <si>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</si>
  <si>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</si>
  <si>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</si>
  <si>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</si>
  <si>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</si>
  <si>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</si>
  <si>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</si>
  <si>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</si>
  <si>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</si>
  <si>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</si>
  <si>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</si>
  <si>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</si>
  <si>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</si>
  <si>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</si>
  <si>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</si>
  <si>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</si>
  <si>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</si>
  <si>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</si>
  <si>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</si>
  <si>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</si>
  <si>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</si>
  <si>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</si>
  <si>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</si>
  <si>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</si>
  <si>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</si>
  <si>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</si>
  <si>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</si>
  <si>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</si>
  <si>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</si>
  <si>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</si>
  <si>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</si>
  <si>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</si>
  <si>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</si>
  <si>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</si>
  <si>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</si>
  <si>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</si>
  <si>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</si>
  <si>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</si>
  <si>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</si>
  <si>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</si>
  <si>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</si>
  <si>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</si>
  <si>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</si>
  <si>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</si>
  <si>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</si>
  <si>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</si>
  <si>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</si>
  <si>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</si>
  <si>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</si>
  <si>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</si>
  <si>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</si>
  <si>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</si>
  <si>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</si>
  <si>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</si>
  <si>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</si>
  <si>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</si>
  <si>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</si>
  <si>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</si>
  <si>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</si>
  <si>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</si>
  <si>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</si>
  <si>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</si>
  <si>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</si>
  <si>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</si>
  <si>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</si>
  <si>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</si>
  <si>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</si>
  <si>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</si>
  <si>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</si>
  <si>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</si>
  <si>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</si>
  <si>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</si>
  <si>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</si>
  <si>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</si>
  <si>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</si>
  <si>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</si>
  <si>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</si>
  <si>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</si>
  <si>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</si>
  <si>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</si>
  <si>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</si>
  <si>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</si>
  <si>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</si>
  <si>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</si>
  <si>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</si>
  <si>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</si>
  <si>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</si>
  <si>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</si>
  <si>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</si>
  <si>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</si>
  <si>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</si>
  <si>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</si>
  <si>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</si>
  <si>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</si>
  <si>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</si>
  <si>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</si>
  <si>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</si>
  <si>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</si>
  <si>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</si>
  <si>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</si>
  <si>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</si>
  <si>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</si>
  <si>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</si>
  <si>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</si>
  <si>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</si>
  <si>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</si>
  <si>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</si>
  <si>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</si>
  <si>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</si>
  <si>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</si>
  <si>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</si>
  <si>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</si>
  <si>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</si>
  <si>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</si>
  <si>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</si>
  <si>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</si>
  <si>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</si>
  <si>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</si>
  <si>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</si>
  <si>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</si>
  <si>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</si>
  <si>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</si>
  <si>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</si>
  <si>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</si>
  <si>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</si>
  <si>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</si>
  <si>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</si>
  <si>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</si>
  <si>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</si>
  <si>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</si>
  <si>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</si>
  <si>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</si>
  <si>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</si>
  <si>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</si>
  <si>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</si>
  <si>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</si>
  <si>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</si>
  <si>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</si>
  <si>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</si>
  <si>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</si>
  <si>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</si>
  <si>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</si>
  <si>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</si>
  <si>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</si>
  <si>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</si>
  <si>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</si>
  <si>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</si>
  <si>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</si>
  <si>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</si>
  <si>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</si>
  <si>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</si>
  <si>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</si>
  <si>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</si>
  <si>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</si>
  <si>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</si>
  <si>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</si>
  <si>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</si>
  <si>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</si>
  <si>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</si>
  <si>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</si>
  <si>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</si>
  <si>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</si>
  <si>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</si>
  <si>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</si>
  <si>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</si>
  <si>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</si>
  <si>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</si>
  <si>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</si>
  <si>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</si>
  <si>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</si>
  <si>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</si>
  <si>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</si>
  <si>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</si>
  <si>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</si>
  <si>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</si>
  <si>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</si>
  <si>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</si>
  <si>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</si>
  <si>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</si>
  <si>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</si>
  <si>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</si>
  <si>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</si>
  <si>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</si>
  <si>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</si>
  <si>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</si>
  <si>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</si>
  <si>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</si>
  <si>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</si>
  <si>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</si>
  <si>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</si>
  <si>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</si>
  <si>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</si>
  <si>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</si>
  <si>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</si>
  <si>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</si>
  <si>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</si>
  <si>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</si>
  <si>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</si>
  <si>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</si>
  <si>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</si>
  <si>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</si>
  <si>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</si>
  <si>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</si>
  <si>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</si>
  <si>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</si>
  <si>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</si>
  <si>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</si>
  <si>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</si>
  <si>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</si>
  <si>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</si>
  <si>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</si>
  <si>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</si>
  <si>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</si>
  <si>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</si>
  <si>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</si>
  <si>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</si>
  <si>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</si>
  <si>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</si>
  <si>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</si>
  <si>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</si>
  <si>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</si>
  <si>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</si>
  <si>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</si>
  <si>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</si>
  <si>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</si>
  <si>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</si>
  <si>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</si>
  <si>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</si>
  <si>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</si>
  <si>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</si>
  <si>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</si>
  <si>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</si>
  <si>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</si>
  <si>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</si>
  <si>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</si>
  <si>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</si>
  <si>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</si>
  <si>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</si>
  <si>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</si>
  <si>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</si>
  <si>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</si>
  <si>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</si>
  <si>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</si>
  <si>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</si>
  <si>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</si>
  <si>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</si>
  <si>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</si>
  <si>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</si>
  <si>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</si>
  <si>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</si>
  <si>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</si>
  <si>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</si>
  <si>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</si>
  <si>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</si>
  <si>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</si>
  <si>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</si>
  <si>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</si>
  <si>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</si>
  <si>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</si>
  <si>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</si>
  <si>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</si>
  <si>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</si>
  <si>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</si>
  <si>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</si>
  <si>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</si>
  <si>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</si>
  <si>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</si>
  <si>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</si>
  <si>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</si>
  <si>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</si>
  <si>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</si>
  <si>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</si>
  <si>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</si>
  <si>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</si>
  <si>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</si>
  <si>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</si>
  <si>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</si>
  <si>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</si>
  <si>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</si>
  <si>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</si>
  <si>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</si>
  <si>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</si>
  <si>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</si>
  <si>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</si>
  <si>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</si>
  <si>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</si>
  <si>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</si>
  <si>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</si>
  <si>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</si>
  <si>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</si>
  <si>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</si>
  <si>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</si>
  <si>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</si>
  <si>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</si>
  <si>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</si>
  <si>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</si>
  <si>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</si>
  <si>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</si>
  <si>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</si>
  <si>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</si>
  <si>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</si>
  <si>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</si>
  <si>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</si>
  <si>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</si>
  <si>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</si>
  <si>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</si>
  <si>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</si>
  <si>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</si>
  <si>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</si>
  <si>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</si>
  <si>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</si>
  <si>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</si>
  <si>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</si>
  <si>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</si>
  <si>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</si>
  <si>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</si>
  <si>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</si>
  <si>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</si>
  <si>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</si>
  <si>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</si>
  <si>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</si>
  <si>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</si>
  <si>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</si>
  <si>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</si>
  <si>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</si>
  <si>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</si>
  <si>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</si>
  <si>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</si>
  <si>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</si>
  <si>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</si>
  <si>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</si>
  <si>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</si>
  <si>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</si>
  <si>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</si>
  <si>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</si>
  <si>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</si>
  <si>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</si>
  <si>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</si>
  <si>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</si>
  <si>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</si>
  <si>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</si>
  <si>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</si>
  <si>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</si>
  <si>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</si>
  <si>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</si>
  <si>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</si>
  <si>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</si>
  <si>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</si>
  <si>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</si>
  <si>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</si>
  <si>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</si>
  <si>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</si>
  <si>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</si>
  <si>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</si>
  <si>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</si>
  <si>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</si>
  <si>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</si>
  <si>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</si>
  <si>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</si>
  <si>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</si>
  <si>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</si>
  <si>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</si>
  <si>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</si>
  <si>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</si>
  <si>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</si>
  <si>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</si>
  <si>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</si>
  <si>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</si>
  <si>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</si>
  <si>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</si>
  <si>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</si>
  <si>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</si>
  <si>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</si>
  <si>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</si>
  <si>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</si>
  <si>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</si>
  <si>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</si>
  <si>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</si>
  <si>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</si>
  <si>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</si>
  <si>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</si>
  <si>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</si>
  <si>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</si>
  <si>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</si>
  <si>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</si>
  <si>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</si>
  <si>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</si>
  <si>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</si>
  <si>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</si>
  <si>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</si>
  <si>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</si>
  <si>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</si>
  <si>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</si>
  <si>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</si>
  <si>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</si>
  <si>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</si>
  <si>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</si>
  <si>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</si>
  <si>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</si>
  <si>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</si>
  <si>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</si>
  <si>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</si>
  <si>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</si>
  <si>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</si>
  <si>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</si>
  <si>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</si>
  <si>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</si>
  <si>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</si>
  <si>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</si>
  <si>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</si>
  <si>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</si>
  <si>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</si>
  <si>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</si>
  <si>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</si>
  <si>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</si>
  <si>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</si>
  <si>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</si>
  <si>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</si>
  <si>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</si>
  <si>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</si>
  <si>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</si>
  <si>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</si>
  <si>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</si>
  <si>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</si>
  <si>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</si>
  <si>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</si>
  <si>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</si>
  <si>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</si>
  <si>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</si>
  <si>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</si>
  <si>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</si>
  <si>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</si>
  <si>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</si>
  <si>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</si>
  <si>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</si>
  <si>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</si>
  <si>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</si>
  <si>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</si>
  <si>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</si>
  <si>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</si>
  <si>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</si>
  <si>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</si>
  <si>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</si>
  <si>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</si>
  <si>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</si>
  <si>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</si>
  <si>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</si>
  <si>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</si>
  <si>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</si>
  <si>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</si>
  <si>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</si>
  <si>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</si>
  <si>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</si>
  <si>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</si>
  <si>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</si>
  <si>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</si>
  <si>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</si>
  <si>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</si>
  <si>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</si>
  <si>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</si>
  <si>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</si>
  <si>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</si>
  <si>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</si>
  <si>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</si>
  <si>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</si>
  <si>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</si>
  <si>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</si>
  <si>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</si>
  <si>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</si>
  <si>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</si>
  <si>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</si>
  <si>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</si>
  <si>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</si>
  <si>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</si>
  <si>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</si>
  <si>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</si>
  <si>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</si>
  <si>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</si>
  <si>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</si>
  <si>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</si>
  <si>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</si>
  <si>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</si>
  <si>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</si>
  <si>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</si>
  <si>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</si>
  <si>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</si>
  <si>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</si>
  <si>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</si>
  <si>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</si>
  <si>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</si>
  <si>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</si>
  <si>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</si>
  <si>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</si>
  <si>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</si>
  <si>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</si>
  <si>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</si>
  <si>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</si>
  <si>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</si>
  <si>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</si>
  <si>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</si>
  <si>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</si>
  <si>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</si>
  <si>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</si>
  <si>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</si>
  <si>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</si>
  <si>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</si>
  <si>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</si>
  <si>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</si>
  <si>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</si>
  <si>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</si>
  <si>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</si>
  <si>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</si>
  <si>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</si>
  <si>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</si>
  <si>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</si>
  <si>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</si>
  <si>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</si>
  <si>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</si>
  <si>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</si>
  <si>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</si>
  <si>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</si>
  <si>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</si>
  <si>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</si>
  <si>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</si>
  <si>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</si>
  <si>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</si>
  <si>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</si>
  <si>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</si>
  <si>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</si>
  <si>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</si>
  <si>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</si>
  <si>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</si>
  <si>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</si>
  <si>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</si>
  <si>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</si>
  <si>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</si>
  <si>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</si>
  <si>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</si>
  <si>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</si>
  <si>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</si>
  <si>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</si>
  <si>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</si>
  <si>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</si>
  <si>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</si>
  <si>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</si>
  <si>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</si>
  <si>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</si>
  <si>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</si>
  <si>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</si>
  <si>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</si>
  <si>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</si>
  <si>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</si>
  <si>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</si>
  <si>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</si>
  <si>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</si>
  <si>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</si>
  <si>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</si>
  <si>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</si>
  <si>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</si>
  <si>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</si>
  <si>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</si>
  <si>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</si>
  <si>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</si>
  <si>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</si>
  <si>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</si>
  <si>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</si>
  <si>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</si>
  <si>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</si>
  <si>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</si>
  <si>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</si>
  <si>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</si>
  <si>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</si>
  <si>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</si>
  <si>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</si>
  <si>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</si>
  <si>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</si>
  <si>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</si>
  <si>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</si>
  <si>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</si>
  <si>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</si>
  <si>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</si>
  <si>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</si>
  <si>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</si>
  <si>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</si>
  <si>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</si>
  <si>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</si>
  <si>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</si>
  <si>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</si>
  <si>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</si>
  <si>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</si>
  <si>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</si>
  <si>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</si>
  <si>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</si>
  <si>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</si>
  <si>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</si>
  <si>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</si>
  <si>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</si>
  <si>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</si>
  <si>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</si>
  <si>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</si>
  <si>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</si>
  <si>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</si>
  <si>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</si>
  <si>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</si>
  <si>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</si>
  <si>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</si>
  <si>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</si>
  <si>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</si>
  <si>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</si>
  <si>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</si>
  <si>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</si>
  <si>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</si>
  <si>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</si>
  <si>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</si>
  <si>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</si>
  <si>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</si>
  <si>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</si>
  <si>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</si>
  <si>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</si>
  <si>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</si>
  <si>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</si>
  <si>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</si>
  <si>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</si>
  <si>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</si>
  <si>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</si>
  <si>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</si>
  <si>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</si>
  <si>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</si>
  <si>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</si>
  <si>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</si>
  <si>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</si>
  <si>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</si>
  <si>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</si>
  <si>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</si>
  <si>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</si>
  <si>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</si>
  <si>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</si>
  <si>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</si>
  <si>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</si>
  <si>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</si>
  <si>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</si>
  <si>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</si>
  <si>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</si>
  <si>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</si>
  <si>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</si>
  <si>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</si>
  <si>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</si>
  <si>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</si>
  <si>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</si>
  <si>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</si>
  <si>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</si>
  <si>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</si>
  <si>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</si>
  <si>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</si>
  <si>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</si>
  <si>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</si>
  <si>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</si>
  <si>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</si>
  <si>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</si>
  <si>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</si>
  <si>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</si>
  <si>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</si>
  <si>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</si>
  <si>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</si>
  <si>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</si>
  <si>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</si>
  <si>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</si>
  <si>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</si>
  <si>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</si>
  <si>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</si>
  <si>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</si>
  <si>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</si>
  <si>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</si>
  <si>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</si>
  <si>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</si>
  <si>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</si>
  <si>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</si>
  <si>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</si>
  <si>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</si>
  <si>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</si>
  <si>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</si>
  <si>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</si>
  <si>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</si>
  <si>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</si>
  <si>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</si>
  <si>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</si>
  <si>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</si>
  <si>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</si>
  <si>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</si>
  <si>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</si>
  <si>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</si>
  <si>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</si>
  <si>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</si>
  <si>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</si>
  <si>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</si>
  <si>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</si>
  <si>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</si>
  <si>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</si>
  <si>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</si>
  <si>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</si>
  <si>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</si>
  <si>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</si>
  <si>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</si>
  <si>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</si>
  <si>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</si>
  <si>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</si>
  <si>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</si>
  <si>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</si>
  <si>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</si>
  <si>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</si>
  <si>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</si>
  <si>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</si>
  <si>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</si>
  <si>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</si>
  <si>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</si>
  <si>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</si>
  <si>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</si>
  <si>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</si>
  <si>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</si>
  <si>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</si>
  <si>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</si>
  <si>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</si>
  <si>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</si>
  <si>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</si>
  <si>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</si>
  <si>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</si>
  <si>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</si>
  <si>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</si>
  <si>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</si>
  <si>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</si>
  <si>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</si>
  <si>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</si>
  <si>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</si>
  <si>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</si>
  <si>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</si>
  <si>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</si>
  <si>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</si>
  <si>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</si>
  <si>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</si>
  <si>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</si>
  <si>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</si>
  <si>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</si>
  <si>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</si>
  <si>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</si>
  <si>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</si>
  <si>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</si>
  <si>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</si>
  <si>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</si>
  <si>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</si>
  <si>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</si>
  <si>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</si>
  <si>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</si>
  <si>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</si>
  <si>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</si>
  <si>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</si>
  <si>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</si>
  <si>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</si>
  <si>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</si>
  <si>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</si>
  <si>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</si>
  <si>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</si>
  <si>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</si>
  <si>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</si>
  <si>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</si>
  <si>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</si>
  <si>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</si>
  <si>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</si>
  <si>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</si>
  <si>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</si>
  <si>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</si>
  <si>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</si>
  <si>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</si>
  <si>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</si>
  <si>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</si>
  <si>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</si>
  <si>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</si>
  <si>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</si>
  <si>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</si>
  <si>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</si>
  <si>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</si>
  <si>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</si>
  <si>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</si>
  <si>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</si>
  <si>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</si>
  <si>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</si>
  <si>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</si>
  <si>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</si>
  <si>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</si>
  <si>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</si>
  <si>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</si>
  <si>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</si>
  <si>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</si>
  <si>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</si>
  <si>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</si>
  <si>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</si>
  <si>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</si>
  <si>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</si>
  <si>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</si>
  <si>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</si>
  <si>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</si>
  <si>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</si>
  <si>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</si>
  <si>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</si>
  <si>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</si>
  <si>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</si>
  <si>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</si>
  <si>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</si>
  <si>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</si>
  <si>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</si>
  <si>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</si>
  <si>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</si>
  <si>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</si>
  <si>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</si>
  <si>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</si>
  <si>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</si>
  <si>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</si>
  <si>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</si>
  <si>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</si>
  <si>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</si>
  <si>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</si>
  <si>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</si>
  <si>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</si>
  <si>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</si>
  <si>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</si>
  <si>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</si>
  <si>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</si>
  <si>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</si>
  <si>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</si>
  <si>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</si>
  <si>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</si>
  <si>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</si>
  <si>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</si>
  <si>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</si>
  <si>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</si>
  <si>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</si>
  <si>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</si>
  <si>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</si>
  <si>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</si>
  <si>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</si>
  <si>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</si>
  <si>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</si>
  <si>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</si>
  <si>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</si>
  <si>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</si>
  <si>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</si>
  <si>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</si>
  <si>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</si>
  <si>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</si>
  <si>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</si>
  <si>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</si>
  <si>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</si>
  <si>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</si>
  <si>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</si>
  <si>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</si>
  <si>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</si>
  <si>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</si>
  <si>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</si>
  <si>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</si>
  <si>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</si>
  <si>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</si>
  <si>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</si>
  <si>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</si>
  <si>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</si>
  <si>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</si>
  <si>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</si>
  <si>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</si>
  <si>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</si>
  <si>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</si>
  <si>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</si>
  <si>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</si>
  <si>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</si>
  <si>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</si>
  <si>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</si>
  <si>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</si>
  <si>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</si>
  <si>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</si>
  <si>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</si>
  <si>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</si>
  <si>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</si>
  <si>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</si>
  <si>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</si>
  <si>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</si>
  <si>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</si>
  <si>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</si>
  <si>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</si>
  <si>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</si>
  <si>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</si>
  <si>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</si>
  <si>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</si>
  <si>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</si>
  <si>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</si>
  <si>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</si>
  <si>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</si>
  <si>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</si>
  <si>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</si>
  <si>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</si>
  <si>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</si>
  <si>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</si>
  <si>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</si>
  <si>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</si>
  <si>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</si>
  <si>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</si>
  <si>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</si>
  <si>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</si>
  <si>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</si>
  <si>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</si>
  <si>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</si>
  <si>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</si>
  <si>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</si>
  <si>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</si>
  <si>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</si>
  <si>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</si>
  <si>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</si>
  <si>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</si>
  <si>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</si>
  <si>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</si>
  <si>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</si>
  <si>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</si>
  <si>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</si>
  <si>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</si>
  <si>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</si>
  <si>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</si>
  <si>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</si>
  <si>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</si>
  <si>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</si>
  <si>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</si>
  <si>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</si>
  <si>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</si>
  <si>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</si>
  <si>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</si>
  <si>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</si>
  <si>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</si>
  <si>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</si>
  <si>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</si>
  <si>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</si>
  <si>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</si>
  <si>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</si>
  <si>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</si>
  <si>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</si>
  <si>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</si>
  <si>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</si>
  <si>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</si>
  <si>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</si>
  <si>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</si>
  <si>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</si>
  <si>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</si>
  <si>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</si>
  <si>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</si>
  <si>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</si>
  <si>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</si>
  <si>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</si>
  <si>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</si>
  <si>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</si>
  <si>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</si>
  <si>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</si>
  <si>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</si>
  <si>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</si>
  <si>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</si>
  <si>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</si>
  <si>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</si>
  <si>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</si>
  <si>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</si>
  <si>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</si>
  <si>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</si>
  <si>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</si>
  <si>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</si>
  <si>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</si>
  <si>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</si>
  <si>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</si>
  <si>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</si>
  <si>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</si>
  <si>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</si>
  <si>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</si>
  <si>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</si>
  <si>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</si>
  <si>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</si>
  <si>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</si>
  <si>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</si>
  <si>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</si>
  <si>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</si>
  <si>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</si>
  <si>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</si>
  <si>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</si>
  <si>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</si>
  <si>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</si>
  <si>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</si>
  <si>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</si>
  <si>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</si>
  <si>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</si>
  <si>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</si>
  <si>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</si>
  <si>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</si>
  <si>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</si>
  <si>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</si>
  <si>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</si>
  <si>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</si>
  <si>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</si>
  <si>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</si>
  <si>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</si>
  <si>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</si>
  <si>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</si>
  <si>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</si>
  <si>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</si>
  <si>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</si>
  <si>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</si>
  <si>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</si>
  <si>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</si>
  <si>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</si>
  <si>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</si>
  <si>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</si>
  <si>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</si>
  <si>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</si>
  <si>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</si>
  <si>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</si>
  <si>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</si>
  <si>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</si>
  <si>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</si>
  <si>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</si>
  <si>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</si>
  <si>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</si>
  <si>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</si>
  <si>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</si>
  <si>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</si>
  <si>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</si>
  <si>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</si>
  <si>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</si>
  <si>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</si>
  <si>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</si>
  <si>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</si>
  <si>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</si>
  <si>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</si>
  <si>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</si>
  <si>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</si>
  <si>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</si>
  <si>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</si>
  <si>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</si>
  <si>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</si>
  <si>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</si>
  <si>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</si>
  <si>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</si>
  <si>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</si>
  <si>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</si>
  <si>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</si>
  <si>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</si>
  <si>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</si>
  <si>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</si>
  <si>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</si>
  <si>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</si>
  <si>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</si>
  <si>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</si>
  <si>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</si>
  <si>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</si>
  <si>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</si>
  <si>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</si>
  <si>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</si>
  <si>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</si>
  <si>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</si>
  <si>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</si>
  <si>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</si>
  <si>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</si>
  <si>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</si>
  <si>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</si>
  <si>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</si>
  <si>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</si>
  <si>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</si>
  <si>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</si>
  <si>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</si>
  <si>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</si>
  <si>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</si>
  <si>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</si>
  <si>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</si>
  <si>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</si>
  <si>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</si>
  <si>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</si>
  <si>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</si>
  <si>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</si>
  <si>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</si>
  <si>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</si>
  <si>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</si>
  <si>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</si>
  <si>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</si>
  <si>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</si>
  <si>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</si>
  <si>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</si>
  <si>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</si>
  <si>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</si>
  <si>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</si>
  <si>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</si>
  <si>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</si>
  <si>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</si>
  <si>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</si>
  <si>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</si>
  <si>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</si>
  <si>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</si>
  <si>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</si>
  <si>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</si>
  <si>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</si>
  <si>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</si>
  <si>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</si>
  <si>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</si>
  <si>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</si>
  <si>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</si>
  <si>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</si>
  <si>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</si>
  <si>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</si>
  <si>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</si>
  <si>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</si>
  <si>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</si>
  <si>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</si>
  <si>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</si>
  <si>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</si>
  <si>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</si>
  <si>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</si>
  <si>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</si>
  <si>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</si>
  <si>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</si>
  <si>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</si>
  <si>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</si>
  <si>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</si>
  <si>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</si>
  <si>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</si>
  <si>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</si>
  <si>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</si>
  <si>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</si>
  <si>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</si>
  <si>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</si>
  <si>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</si>
  <si>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</si>
  <si>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</si>
  <si>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</si>
  <si>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</si>
  <si>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</si>
  <si>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</si>
  <si>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</si>
  <si>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</si>
  <si>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</si>
  <si>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</si>
  <si>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</si>
  <si>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</si>
  <si>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</si>
  <si>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</si>
  <si>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</si>
  <si>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</si>
  <si>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</si>
  <si>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</si>
  <si>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</si>
  <si>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</si>
  <si>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</si>
  <si>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</si>
  <si>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</si>
  <si>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</si>
  <si>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</si>
  <si>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</si>
  <si>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</si>
  <si>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</si>
  <si>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</si>
  <si>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</si>
  <si>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</si>
  <si>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</si>
  <si>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</si>
  <si>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</si>
  <si>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</si>
  <si>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</si>
  <si>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</si>
  <si>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</si>
  <si>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</si>
  <si>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</si>
  <si>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</si>
  <si>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</si>
  <si>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</si>
  <si>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</si>
  <si>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</si>
  <si>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</si>
  <si>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</si>
  <si>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</si>
  <si>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</si>
  <si>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</si>
  <si>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</si>
  <si>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</si>
  <si>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</si>
  <si>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</si>
  <si>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</si>
  <si>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</si>
  <si>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</si>
  <si>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</si>
  <si>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</si>
  <si>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</si>
  <si>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</si>
  <si>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</si>
  <si>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</si>
  <si>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</si>
  <si>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</si>
  <si>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</si>
  <si>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</si>
  <si>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</si>
  <si>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</si>
  <si>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</si>
  <si>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</si>
  <si>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</si>
  <si>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</si>
  <si>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</si>
  <si>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</si>
  <si>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</si>
  <si>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</si>
  <si>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</si>
  <si>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</si>
  <si>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</si>
  <si>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</si>
  <si>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</si>
  <si>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</si>
  <si>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</si>
  <si>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</si>
  <si>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</si>
  <si>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</si>
  <si>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</si>
  <si>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</si>
  <si>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</si>
  <si>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</si>
  <si>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</si>
  <si>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</si>
  <si>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</si>
  <si>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</si>
  <si>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</si>
  <si>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</si>
  <si>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</si>
  <si>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</si>
  <si>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</si>
  <si>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</si>
  <si>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</si>
  <si>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</si>
  <si>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</si>
  <si>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</si>
  <si>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</si>
  <si>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</si>
  <si>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</si>
  <si>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</si>
  <si>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</si>
  <si>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</si>
  <si>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</si>
  <si>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</si>
  <si>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</si>
  <si>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</si>
  <si>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</si>
  <si>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</si>
  <si>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</si>
  <si>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</si>
  <si>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</si>
  <si>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</si>
  <si>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</si>
  <si>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</si>
  <si>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</si>
  <si>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</si>
  <si>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</si>
  <si>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</si>
  <si>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</si>
  <si>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</si>
  <si>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</si>
  <si>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</si>
  <si>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</si>
  <si>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</si>
  <si>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</si>
  <si>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</si>
  <si>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</si>
  <si>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</si>
  <si>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</si>
  <si>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</si>
  <si>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</si>
  <si>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</si>
  <si>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</si>
  <si>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</si>
  <si>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</si>
  <si>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</si>
  <si>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</si>
  <si>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</si>
  <si>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</si>
  <si>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</si>
  <si>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</si>
  <si>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</si>
  <si>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</si>
  <si>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</si>
  <si>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</si>
  <si>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</si>
  <si>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</si>
  <si>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</si>
  <si>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</si>
  <si>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</si>
  <si>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</si>
  <si>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</si>
  <si>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</si>
  <si>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</si>
  <si>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</si>
  <si>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</si>
  <si>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</si>
  <si>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</si>
  <si>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</si>
  <si>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</si>
  <si>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</si>
  <si>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</si>
  <si>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</si>
  <si>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</si>
  <si>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</si>
  <si>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</si>
  <si>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</si>
  <si>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</si>
  <si>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</si>
  <si>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</si>
  <si>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</si>
  <si>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</si>
  <si>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</si>
  <si>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</si>
  <si>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</si>
  <si>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</si>
  <si>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</si>
  <si>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</si>
  <si>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</si>
  <si>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</si>
  <si>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</si>
  <si>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</si>
  <si>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</si>
  <si>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</si>
  <si>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</si>
  <si>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</si>
  <si>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</si>
  <si>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</si>
  <si>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</si>
  <si>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</si>
  <si>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</si>
  <si>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</si>
  <si>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</si>
  <si>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</si>
  <si>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</si>
  <si>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</si>
  <si>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</si>
  <si>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</si>
  <si>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</si>
  <si>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</si>
  <si>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</si>
  <si>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</si>
  <si>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</si>
  <si>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</si>
  <si>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</si>
  <si>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</si>
  <si>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</si>
  <si>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</si>
  <si>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</si>
  <si>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</si>
  <si>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</si>
  <si>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</si>
  <si>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</si>
  <si>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</si>
  <si>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</si>
  <si>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</si>
  <si>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</si>
  <si>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</si>
  <si>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</si>
  <si>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</si>
  <si>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</si>
  <si>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</si>
  <si>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</si>
  <si>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</si>
  <si>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</si>
  <si>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</si>
  <si>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</si>
  <si>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</si>
  <si>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</si>
  <si>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</si>
  <si>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</si>
  <si>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</si>
  <si>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</si>
  <si>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</si>
  <si>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</si>
  <si>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</si>
  <si>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</si>
  <si>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</si>
  <si>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</si>
  <si>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</si>
  <si>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</si>
  <si>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</si>
  <si>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</si>
  <si>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</si>
  <si>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</si>
  <si>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</si>
  <si>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</si>
  <si>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</si>
  <si>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</si>
  <si>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</si>
  <si>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</si>
  <si>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</si>
  <si>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</si>
  <si>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</si>
  <si>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</si>
  <si>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</si>
  <si>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</si>
  <si>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</si>
  <si>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</si>
  <si>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</si>
  <si>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</si>
  <si>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</si>
  <si>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</si>
  <si>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</si>
  <si>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</si>
  <si>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</si>
  <si>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</si>
  <si>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</si>
  <si>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</si>
  <si>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</si>
  <si>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</si>
  <si>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</si>
  <si>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</si>
  <si>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</si>
  <si>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</si>
  <si>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</si>
  <si>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</si>
  <si>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</si>
  <si>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</si>
  <si>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</si>
  <si>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</si>
  <si>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</si>
  <si>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</si>
  <si>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</si>
  <si>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</si>
  <si>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</si>
  <si>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</si>
  <si>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</si>
  <si>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</si>
  <si>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</si>
  <si>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</si>
  <si>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</si>
  <si>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</si>
  <si>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</si>
  <si>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</si>
  <si>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</si>
  <si>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</si>
  <si>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</si>
  <si>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</si>
  <si>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</si>
  <si>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</si>
  <si>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</si>
  <si>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</si>
  <si>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</si>
  <si>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</si>
  <si>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</si>
  <si>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</si>
  <si>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</si>
  <si>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</si>
  <si>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</si>
  <si>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</si>
  <si>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</si>
  <si>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</si>
  <si>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</si>
  <si>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</si>
  <si>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</si>
  <si>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</si>
  <si>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</si>
  <si>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</si>
  <si>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</si>
  <si>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</si>
  <si>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</si>
  <si>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</si>
  <si>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</si>
  <si>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</si>
  <si>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</si>
  <si>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</si>
  <si>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</si>
  <si>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</si>
  <si>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</si>
  <si>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</si>
  <si>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</si>
  <si>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</si>
  <si>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</si>
  <si>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</si>
  <si>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</si>
  <si>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</si>
  <si>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</si>
  <si>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</si>
  <si>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</si>
  <si>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</si>
  <si>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</si>
  <si>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</si>
  <si>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</si>
  <si>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</si>
  <si>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</si>
  <si>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</si>
  <si>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</si>
  <si>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</si>
  <si>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</si>
  <si>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</si>
  <si>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</si>
  <si>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</si>
  <si>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</si>
  <si>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</si>
  <si>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</si>
  <si>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</si>
  <si>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</si>
  <si>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</si>
  <si>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</si>
  <si>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</si>
  <si>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</si>
  <si>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</si>
  <si>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</si>
  <si>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</si>
  <si>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</si>
  <si>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</si>
  <si>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</si>
  <si>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</si>
  <si>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</si>
  <si>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</si>
  <si>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</si>
  <si>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</si>
  <si>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</si>
  <si>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</si>
  <si>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</si>
  <si>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</si>
  <si>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</si>
  <si>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</si>
  <si>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</si>
  <si>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</si>
  <si>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</si>
  <si>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</si>
  <si>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</si>
  <si>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</si>
  <si>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</si>
  <si>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</si>
  <si>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</si>
  <si>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</si>
  <si>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</si>
  <si>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</si>
  <si>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</si>
  <si>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</si>
  <si>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</si>
  <si>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</si>
  <si>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</si>
  <si>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</si>
  <si>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</si>
  <si>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</si>
  <si>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</si>
  <si>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</si>
  <si>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</si>
  <si>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</si>
  <si>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</si>
  <si>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</si>
  <si>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</si>
  <si>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</si>
  <si>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</si>
  <si>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</si>
  <si>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</si>
  <si>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</si>
  <si>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</si>
  <si>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</si>
  <si>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</si>
  <si>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</si>
  <si>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</si>
  <si>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</si>
  <si>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</si>
  <si>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</si>
  <si>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</si>
  <si>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</si>
  <si>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</si>
  <si>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</si>
  <si>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</si>
  <si>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</si>
  <si>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</si>
  <si>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</si>
  <si>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</si>
  <si>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</si>
  <si>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</si>
  <si>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</si>
  <si>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</si>
  <si>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</si>
  <si>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</si>
  <si>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</si>
  <si>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</si>
  <si>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</si>
  <si>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</si>
  <si>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</si>
  <si>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</si>
  <si>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</si>
  <si>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</si>
  <si>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</si>
  <si>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</si>
  <si>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</si>
  <si>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</si>
  <si>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</si>
  <si>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</si>
  <si>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</si>
  <si>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</si>
  <si>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</si>
  <si>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</si>
  <si>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</si>
  <si>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</si>
  <si>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</si>
  <si>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</si>
  <si>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</si>
  <si>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</si>
  <si>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</si>
  <si>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</si>
  <si>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</si>
  <si>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</si>
  <si>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</si>
  <si>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</si>
  <si>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</si>
  <si>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</si>
  <si>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</si>
  <si>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</si>
  <si>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</si>
  <si>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</si>
  <si>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</si>
  <si>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</si>
  <si>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</si>
  <si>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</si>
  <si>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</si>
  <si>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</si>
  <si>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</si>
  <si>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</si>
  <si>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</si>
  <si>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</si>
  <si>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</si>
  <si>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</si>
  <si>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</si>
  <si>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</si>
  <si>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</si>
  <si>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</si>
  <si>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</si>
  <si>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</si>
  <si>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</si>
  <si>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</si>
  <si>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</si>
  <si>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</si>
  <si>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</si>
  <si>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</si>
  <si>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</si>
  <si>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</si>
  <si>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</si>
  <si>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</si>
  <si>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</si>
  <si>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</si>
  <si>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</si>
  <si>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</si>
  <si>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</si>
  <si>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</si>
  <si>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</si>
  <si>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</si>
  <si>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</si>
  <si>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</si>
  <si>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</si>
  <si>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</si>
  <si>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</si>
  <si>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</si>
  <si>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</si>
  <si>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</si>
  <si>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</si>
  <si>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</si>
  <si>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</si>
  <si>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</si>
  <si>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</si>
  <si>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</si>
  <si>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</si>
  <si>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</si>
  <si>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</si>
  <si>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</si>
  <si>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</si>
  <si>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</si>
  <si>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</si>
  <si>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</si>
  <si>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</si>
  <si>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</si>
  <si>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</si>
  <si>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</si>
  <si>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</si>
  <si>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</si>
  <si>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</si>
  <si>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</si>
  <si>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</si>
  <si>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</si>
  <si>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</si>
  <si>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</si>
  <si>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</si>
  <si>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</si>
  <si>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</si>
  <si>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</si>
  <si>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</si>
  <si>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</si>
  <si>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</si>
  <si>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</si>
  <si>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</si>
  <si>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</si>
  <si>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</si>
  <si>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</si>
  <si>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</si>
  <si>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</si>
  <si>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</si>
  <si>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</si>
  <si>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</si>
  <si>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</si>
  <si>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</si>
  <si>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</si>
  <si>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</si>
  <si>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</si>
  <si>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</si>
  <si>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</si>
  <si>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</si>
  <si>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</si>
  <si>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</si>
  <si>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</si>
  <si>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</si>
  <si>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</si>
  <si>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</si>
  <si>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</si>
  <si>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</si>
  <si>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</si>
  <si>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</si>
  <si>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</si>
  <si>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</si>
  <si>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</si>
  <si>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</si>
  <si>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</si>
  <si>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</si>
  <si>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</si>
  <si>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</si>
  <si>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</si>
  <si>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</si>
  <si>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</si>
  <si>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</si>
  <si>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</si>
  <si>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</si>
  <si>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</si>
  <si>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</si>
  <si>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</si>
  <si>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</si>
  <si>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</si>
  <si>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</si>
  <si>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</si>
  <si>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</si>
  <si>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</si>
  <si>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</si>
  <si>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</si>
  <si>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</si>
  <si>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</si>
  <si>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</si>
  <si>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</si>
  <si>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</si>
  <si>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</si>
  <si>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</si>
  <si>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</si>
  <si>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</si>
  <si>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</si>
  <si>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</si>
  <si>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</si>
  <si>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</si>
  <si>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</si>
  <si>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</si>
  <si>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</si>
  <si>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</si>
  <si>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</si>
  <si>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</si>
  <si>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</si>
  <si>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</si>
  <si>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</si>
  <si>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</si>
  <si>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</si>
  <si>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</si>
  <si>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</si>
  <si>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</si>
  <si>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</si>
  <si>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</si>
  <si>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</si>
  <si>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</si>
  <si>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</si>
  <si>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</si>
  <si>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</si>
  <si>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</si>
  <si>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</si>
  <si>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</si>
  <si>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</si>
  <si>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</si>
  <si>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</si>
  <si>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</si>
  <si>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</si>
  <si>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</si>
  <si>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</si>
  <si>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</si>
  <si>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</si>
  <si>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</si>
  <si>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</si>
  <si>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</si>
  <si>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</si>
  <si>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</si>
  <si>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</si>
  <si>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</si>
  <si>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</si>
  <si>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</si>
  <si>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</si>
  <si>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</si>
  <si>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</si>
  <si>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</si>
  <si>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</si>
  <si>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</si>
  <si>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</si>
  <si>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</si>
  <si>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</si>
  <si>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</si>
  <si>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</si>
  <si>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</si>
  <si>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</si>
  <si>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</si>
  <si>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</si>
  <si>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</si>
  <si>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</si>
  <si>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</si>
  <si>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</si>
  <si>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</si>
  <si>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</si>
  <si>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</si>
  <si>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</si>
  <si>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</si>
  <si>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</si>
  <si>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</si>
  <si>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</si>
  <si>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</si>
  <si>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</si>
  <si>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</si>
  <si>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</si>
  <si>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</si>
  <si>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</si>
  <si>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</si>
  <si>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</si>
  <si>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</si>
  <si>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</si>
  <si>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</si>
  <si>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</si>
  <si>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</si>
  <si>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</si>
  <si>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</si>
  <si>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</si>
  <si>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</si>
  <si>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</si>
  <si>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</si>
  <si>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</si>
  <si>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</si>
  <si>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</si>
  <si>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</si>
  <si>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</si>
  <si>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</si>
  <si>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</si>
  <si>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</si>
  <si>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</si>
  <si>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</si>
  <si>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</si>
  <si>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</si>
  <si>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</si>
  <si>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</si>
  <si>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</si>
  <si>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</si>
  <si>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</si>
  <si>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</si>
  <si>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</si>
  <si>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</si>
  <si>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</si>
  <si>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</si>
  <si>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</si>
  <si>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</si>
  <si>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</si>
  <si>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</si>
  <si>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</si>
  <si>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</si>
  <si>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</si>
  <si>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</si>
  <si>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</si>
  <si>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</si>
  <si>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</si>
  <si>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</si>
  <si>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</si>
  <si>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</si>
  <si>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</si>
  <si>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</si>
  <si>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</si>
  <si>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</si>
  <si>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</si>
  <si>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</si>
  <si>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</si>
  <si>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</si>
  <si>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</si>
  <si>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</si>
  <si>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</si>
  <si>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</si>
  <si>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</si>
  <si>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</si>
  <si>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</si>
  <si>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</si>
  <si>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</si>
  <si>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</si>
  <si>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</si>
  <si>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</si>
  <si>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</si>
  <si>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</si>
  <si>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</si>
  <si>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</si>
  <si>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</si>
  <si>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</si>
  <si>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</si>
  <si>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</si>
  <si>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</si>
  <si>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</si>
  <si>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</si>
  <si>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</si>
  <si>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</si>
  <si>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</si>
  <si>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</si>
  <si>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</si>
  <si>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</si>
  <si>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</si>
  <si>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</si>
  <si>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</si>
  <si>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</si>
  <si>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</si>
  <si>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</si>
  <si>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</si>
  <si>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</si>
  <si>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</si>
  <si>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</si>
  <si>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</si>
  <si>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</si>
  <si>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</si>
  <si>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</si>
  <si>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</si>
  <si>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</si>
  <si>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</si>
  <si>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</si>
  <si>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</si>
  <si>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</si>
  <si>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</si>
  <si>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</si>
  <si>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</si>
  <si>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</si>
  <si>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</si>
  <si>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</si>
  <si>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</si>
  <si>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</si>
  <si>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</si>
  <si>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</si>
  <si>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</si>
  <si>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</si>
  <si>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</si>
  <si>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</si>
  <si>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</si>
  <si>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</si>
  <si>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</si>
  <si>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</si>
  <si>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</si>
  <si>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</si>
  <si>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</si>
  <si>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</si>
  <si>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</si>
  <si>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</si>
  <si>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</si>
  <si>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</si>
  <si>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</si>
  <si>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</si>
  <si>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</si>
  <si>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</si>
  <si>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</si>
  <si>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</si>
  <si>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</si>
  <si>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</si>
  <si>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</si>
  <si>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</si>
  <si>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</si>
  <si>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</si>
  <si>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</si>
  <si>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</si>
  <si>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</si>
  <si>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</si>
  <si>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</si>
  <si>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</si>
  <si>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</si>
  <si>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</si>
  <si>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</si>
  <si>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</si>
  <si>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</si>
  <si>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</si>
  <si>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</si>
  <si>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</si>
  <si>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</si>
  <si>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</si>
  <si>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</si>
  <si>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</si>
  <si>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</si>
  <si>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</si>
  <si>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</si>
  <si>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</si>
  <si>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</si>
  <si>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</si>
  <si>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</si>
  <si>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</si>
  <si>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</si>
  <si>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</si>
  <si>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</si>
  <si>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</si>
  <si>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</si>
  <si>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</si>
  <si>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</si>
  <si>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</si>
  <si>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</si>
  <si>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</si>
  <si>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</si>
  <si>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</si>
  <si>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</si>
  <si>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</si>
  <si>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</si>
  <si>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</si>
  <si>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</si>
  <si>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</si>
  <si>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</si>
  <si>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</si>
  <si>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</si>
  <si>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</si>
  <si>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</si>
  <si>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</si>
  <si>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</si>
  <si>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</si>
  <si>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</si>
  <si>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</si>
  <si>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</si>
  <si>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</si>
  <si>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</si>
  <si>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</si>
  <si>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</si>
  <si>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</si>
  <si>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</si>
  <si>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</si>
  <si>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</si>
  <si>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</si>
  <si>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</si>
  <si>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</si>
  <si>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</si>
  <si>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</si>
  <si>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</si>
  <si>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</si>
  <si>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</si>
  <si>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</si>
  <si>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</si>
  <si>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</si>
  <si>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</si>
  <si>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</si>
  <si>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</si>
  <si>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</si>
  <si>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</si>
  <si>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</si>
  <si>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</si>
  <si>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</si>
  <si>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</si>
  <si>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</si>
  <si>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</si>
  <si>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</si>
  <si>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</si>
  <si>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</si>
  <si>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</si>
  <si>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</si>
  <si>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</si>
  <si>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</si>
  <si>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</si>
  <si>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</si>
  <si>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</si>
  <si>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</si>
  <si>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</si>
  <si>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</si>
  <si>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</si>
  <si>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</si>
  <si>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</si>
  <si>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</si>
  <si>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</si>
  <si>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</si>
  <si>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</si>
  <si>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</si>
  <si>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</si>
  <si>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</si>
  <si>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</si>
  <si>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</si>
  <si>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</si>
  <si>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</si>
  <si>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</si>
  <si>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</si>
  <si>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</si>
  <si>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</si>
  <si>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</si>
  <si>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</si>
  <si>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</si>
  <si>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</si>
  <si>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</si>
  <si>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</si>
  <si>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</si>
  <si>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</si>
  <si>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</si>
  <si>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</si>
  <si>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</si>
  <si>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</si>
  <si>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</si>
  <si>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</si>
  <si>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</si>
  <si>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</si>
  <si>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</si>
  <si>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</si>
  <si>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</si>
  <si>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</si>
  <si>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</si>
  <si>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</si>
  <si>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</si>
  <si>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</si>
  <si>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</si>
  <si>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</si>
  <si>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</si>
  <si>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</si>
  <si>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</si>
  <si>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</si>
  <si>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</si>
  <si>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</si>
  <si>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</si>
  <si>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</si>
  <si>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</si>
  <si>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</si>
  <si>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</si>
  <si>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</si>
  <si>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</si>
  <si>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</si>
  <si>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</si>
  <si>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</si>
  <si>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</si>
  <si>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</si>
  <si>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</si>
  <si>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</si>
  <si>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</si>
  <si>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</si>
  <si>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</si>
  <si>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</si>
  <si>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</si>
  <si>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</si>
  <si>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</si>
  <si>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</si>
  <si>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</si>
  <si>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</si>
  <si>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</si>
  <si>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</si>
  <si>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</si>
  <si>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</si>
  <si>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</si>
  <si>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</si>
  <si>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</si>
  <si>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</si>
  <si>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</si>
  <si>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</si>
  <si>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</si>
  <si>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</si>
  <si>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</si>
  <si>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</si>
  <si>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</si>
  <si>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</si>
  <si>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</si>
  <si>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</si>
  <si>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</si>
  <si>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</si>
  <si>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</si>
  <si>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</si>
  <si>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</si>
  <si>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</si>
  <si>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</si>
  <si>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</si>
  <si>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</si>
  <si>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</si>
  <si>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</si>
  <si>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</si>
  <si>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</si>
  <si>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</si>
  <si>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</si>
  <si>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</si>
  <si>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</si>
  <si>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</si>
  <si>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</si>
  <si>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</si>
  <si>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</si>
  <si>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</si>
  <si>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</si>
  <si>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</si>
  <si>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</si>
  <si>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</si>
  <si>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</si>
  <si>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</si>
  <si>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</si>
  <si>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</si>
  <si>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</si>
  <si>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</si>
  <si>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</si>
  <si>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</si>
  <si>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</si>
  <si>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</si>
  <si>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</si>
  <si>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</si>
  <si>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</si>
  <si>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</si>
  <si>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</si>
  <si>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</si>
  <si>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</si>
  <si>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</si>
  <si>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</si>
  <si>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</si>
  <si>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</si>
  <si>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</si>
  <si>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</si>
  <si>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</si>
  <si>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</si>
  <si>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</si>
  <si>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</si>
  <si>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</si>
  <si>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</si>
  <si>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</si>
  <si>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</si>
  <si>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</si>
  <si>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</si>
  <si>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</si>
  <si>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</si>
  <si>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</si>
  <si>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</si>
  <si>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</si>
  <si>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</si>
  <si>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</si>
  <si>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</si>
  <si>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</si>
  <si>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</si>
  <si>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</si>
  <si>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</si>
  <si>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</si>
  <si>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</si>
  <si>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</si>
  <si>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</si>
  <si>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</si>
  <si>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</si>
  <si>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</si>
  <si>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</si>
  <si>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</si>
  <si>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</si>
  <si>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</si>
  <si>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</si>
  <si>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</si>
  <si>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</si>
  <si>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</si>
  <si>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</si>
  <si>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</si>
  <si>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</si>
  <si>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</si>
  <si>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</si>
  <si>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</si>
  <si>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</si>
  <si>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</si>
  <si>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</si>
  <si>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</si>
  <si>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</si>
  <si>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</si>
  <si>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</si>
  <si>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</si>
  <si>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</si>
  <si>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</si>
  <si>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</si>
  <si>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</si>
  <si>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</si>
  <si>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</si>
  <si>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</si>
  <si>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</si>
  <si>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</si>
  <si>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</si>
  <si>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</si>
  <si>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</si>
  <si>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</si>
  <si>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</si>
  <si>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</si>
  <si>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</si>
  <si>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</si>
  <si>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</si>
  <si>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</si>
  <si>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</si>
  <si>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</si>
  <si>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</si>
  <si>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</si>
  <si>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</si>
  <si>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</si>
  <si>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</si>
  <si>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</si>
  <si>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</si>
  <si>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</si>
  <si>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</si>
  <si>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</si>
  <si>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</si>
  <si>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</si>
  <si>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</si>
  <si>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</si>
  <si>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</si>
  <si>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</si>
  <si>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</si>
  <si>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</si>
  <si>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</si>
  <si>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</si>
  <si>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</si>
  <si>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</si>
  <si>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</si>
  <si>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</si>
  <si>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</si>
  <si>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</si>
  <si>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</si>
  <si>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</si>
  <si>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</si>
  <si>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</si>
  <si>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</si>
  <si>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</si>
  <si>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</si>
  <si>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</si>
  <si>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</si>
  <si>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</si>
  <si>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</si>
  <si>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</si>
  <si>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</si>
  <si>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</si>
  <si>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</si>
  <si>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</si>
  <si>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</si>
  <si>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</si>
  <si>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</si>
  <si>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</si>
  <si>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</si>
  <si>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</si>
  <si>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</si>
  <si>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</si>
  <si>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</si>
  <si>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</si>
  <si>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</si>
  <si>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</si>
  <si>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</si>
  <si>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</si>
  <si>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</si>
  <si>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</si>
  <si>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</si>
  <si>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</si>
  <si>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</si>
  <si>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</si>
  <si>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</si>
  <si>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</si>
  <si>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</si>
  <si>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</si>
  <si>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</si>
  <si>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</si>
  <si>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</si>
  <si>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</si>
  <si>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</si>
  <si>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</si>
  <si>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</si>
  <si>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</si>
  <si>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</si>
  <si>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</si>
  <si>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</si>
  <si>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</si>
  <si>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</si>
  <si>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</si>
  <si>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</si>
  <si>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</si>
  <si>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</si>
  <si>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</si>
  <si>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</si>
  <si>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</si>
  <si>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</si>
  <si>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</si>
  <si>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</si>
  <si>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</si>
  <si>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</si>
  <si>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</si>
  <si>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</si>
  <si>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</si>
  <si>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</si>
  <si>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</si>
  <si>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</si>
  <si>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</si>
  <si>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</si>
  <si>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</si>
  <si>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</si>
  <si>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</si>
  <si>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</si>
  <si>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</si>
  <si>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</si>
  <si>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</si>
  <si>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</si>
  <si>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</si>
  <si>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</si>
  <si>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</si>
  <si>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</si>
  <si>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</si>
  <si>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</si>
  <si>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</si>
  <si>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</si>
  <si>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</si>
  <si>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</si>
  <si>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</si>
  <si>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</si>
  <si>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</si>
  <si>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</si>
  <si>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</si>
  <si>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</si>
  <si>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</si>
  <si>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</si>
  <si>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</si>
  <si>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</si>
  <si>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</si>
  <si>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</si>
  <si>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</si>
  <si>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</si>
  <si>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</si>
  <si>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</si>
  <si>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</si>
  <si>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</si>
  <si>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</si>
  <si>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</si>
  <si>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</si>
  <si>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</si>
  <si>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</si>
  <si>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</si>
  <si>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</si>
  <si>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</si>
  <si>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</si>
  <si>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</si>
  <si>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</si>
  <si>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</si>
  <si>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</si>
  <si>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</si>
  <si>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</si>
  <si>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</si>
  <si>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</si>
  <si>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</si>
  <si>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</si>
  <si>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</si>
  <si>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</si>
  <si>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</si>
  <si>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</si>
  <si>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</si>
  <si>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</si>
  <si>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</si>
  <si>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</si>
  <si>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</si>
  <si>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</si>
  <si>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</si>
  <si>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</si>
  <si>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</si>
  <si>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</si>
  <si>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</si>
  <si>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</si>
  <si>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</si>
  <si>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</si>
  <si>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</si>
  <si>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</si>
  <si>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</si>
  <si>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</si>
  <si>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</si>
  <si>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</si>
  <si>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</si>
  <si>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</si>
  <si>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</si>
  <si>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</si>
  <si>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</si>
  <si>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</si>
  <si>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</si>
  <si>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</si>
  <si>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</si>
  <si>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</si>
  <si>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</si>
  <si>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</si>
  <si>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</si>
  <si>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</si>
  <si>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</si>
  <si>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</si>
  <si>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</si>
  <si>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</si>
  <si>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</si>
  <si>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</si>
  <si>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</si>
  <si>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</si>
  <si>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</si>
  <si>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</si>
  <si>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</si>
  <si>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</si>
  <si>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</si>
  <si>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</si>
  <si>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</si>
  <si>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</si>
  <si>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</si>
  <si>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</si>
  <si>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</si>
  <si>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</si>
  <si>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</si>
  <si>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</si>
  <si>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</si>
  <si>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</si>
  <si>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</si>
  <si>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</si>
  <si>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</si>
  <si>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</si>
  <si>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</si>
  <si>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</si>
  <si>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</si>
  <si>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</si>
  <si>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</si>
  <si>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</si>
  <si>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</si>
  <si>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</si>
  <si>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</si>
  <si>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</si>
  <si>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</si>
  <si>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</si>
  <si>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</si>
  <si>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</si>
  <si>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</si>
  <si>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</si>
  <si>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</si>
  <si>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</si>
  <si>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</si>
  <si>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</si>
  <si>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</si>
  <si>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</si>
  <si>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</si>
  <si>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</si>
  <si>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</si>
  <si>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</si>
  <si>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</si>
  <si>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</si>
  <si>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</si>
  <si>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</si>
  <si>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</si>
  <si>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</si>
  <si>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</si>
  <si>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</si>
  <si>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</si>
  <si>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</si>
  <si>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</si>
  <si>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</si>
  <si>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</si>
  <si>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</si>
  <si>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</si>
  <si>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</si>
  <si>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</si>
  <si>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</si>
  <si>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</si>
  <si>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</si>
  <si>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</si>
  <si>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</si>
  <si>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</si>
  <si>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</si>
  <si>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</si>
  <si>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</si>
  <si>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</si>
  <si>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</si>
  <si>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</si>
  <si>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</si>
  <si>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</si>
  <si>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</si>
  <si>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</si>
  <si>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</si>
  <si>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</si>
  <si>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</si>
  <si>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</si>
  <si>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</si>
  <si>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</si>
  <si>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</si>
  <si>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</si>
  <si>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</si>
  <si>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</si>
  <si>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</si>
  <si>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</si>
  <si>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</si>
  <si>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</si>
  <si>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</si>
  <si>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</si>
  <si>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</si>
  <si>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</si>
  <si>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</si>
  <si>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</si>
  <si>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</si>
  <si>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</si>
  <si>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</si>
  <si>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</si>
  <si>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</si>
  <si>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</si>
  <si>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</si>
  <si>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</si>
  <si>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</si>
  <si>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</si>
  <si>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</si>
  <si>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</si>
  <si>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</si>
  <si>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</si>
  <si>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</si>
  <si>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</si>
  <si>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</si>
  <si>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</si>
  <si>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</si>
  <si>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</si>
  <si>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</si>
  <si>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</si>
  <si>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</si>
  <si>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</si>
  <si>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</si>
  <si>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</si>
  <si>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</si>
  <si>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</si>
  <si>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</si>
  <si>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</si>
  <si>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</si>
  <si>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</si>
  <si>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</si>
  <si>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</si>
  <si>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</si>
  <si>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</si>
  <si>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</si>
  <si>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</si>
  <si>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</si>
  <si>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</si>
  <si>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</si>
  <si>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</si>
  <si>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</si>
  <si>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</si>
  <si>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</si>
  <si>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</si>
  <si>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</si>
  <si>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</si>
  <si>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</si>
  <si>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</si>
  <si>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</si>
  <si>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</si>
  <si>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</si>
  <si>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</si>
  <si>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</si>
  <si>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</si>
  <si>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</si>
  <si>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</si>
  <si>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</si>
  <si>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</si>
  <si>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</si>
  <si>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</si>
  <si>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</si>
  <si>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</si>
  <si>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</si>
  <si>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</si>
  <si>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</si>
  <si>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</si>
  <si>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</si>
  <si>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</si>
  <si>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</si>
  <si>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</si>
  <si>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</si>
  <si>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</si>
  <si>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</si>
  <si>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</si>
  <si>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</si>
  <si>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</si>
  <si>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</si>
  <si>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</si>
  <si>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</si>
  <si>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</si>
  <si>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</si>
  <si>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</si>
  <si>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</si>
  <si>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</si>
  <si>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</si>
  <si>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</si>
  <si>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</si>
  <si>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</si>
  <si>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</si>
  <si>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</si>
  <si>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</si>
  <si>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</si>
  <si>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</si>
  <si>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</si>
  <si>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</si>
  <si>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</si>
  <si>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</si>
  <si>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</si>
  <si>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</si>
  <si>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</si>
  <si>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</si>
  <si>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</si>
  <si>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</si>
  <si>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</si>
  <si>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</si>
  <si>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</si>
  <si>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</si>
  <si>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</si>
  <si>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</si>
  <si>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</si>
  <si>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</si>
  <si>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</si>
  <si>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</si>
  <si>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</si>
  <si>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</si>
  <si>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</si>
  <si>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</si>
  <si>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</si>
  <si>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</si>
  <si>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</si>
  <si>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</si>
  <si>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</si>
  <si>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</si>
  <si>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</si>
  <si>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</si>
  <si>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</si>
  <si>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</si>
  <si>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</si>
  <si>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</si>
  <si>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</si>
  <si>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</si>
  <si>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</si>
  <si>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</si>
  <si>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</si>
  <si>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</si>
  <si>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</si>
  <si>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</si>
  <si>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</si>
  <si>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</si>
  <si>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</si>
  <si>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</si>
  <si>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</si>
  <si>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</si>
  <si>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</si>
  <si>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</si>
  <si>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</si>
  <si>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</si>
  <si>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</si>
  <si>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</si>
  <si>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</si>
  <si>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</si>
  <si>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</si>
  <si>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</si>
  <si>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</si>
  <si>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</si>
  <si>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</si>
  <si>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</si>
  <si>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</si>
  <si>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</si>
  <si>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</si>
  <si>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</si>
  <si>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</si>
  <si>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</si>
  <si>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</si>
  <si>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</si>
  <si>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</si>
  <si>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</si>
  <si>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</si>
  <si>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</si>
  <si>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</si>
  <si>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</si>
  <si>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</si>
  <si>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</si>
  <si>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</si>
  <si>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</si>
  <si>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</si>
  <si>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</si>
  <si>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</si>
  <si>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</si>
  <si>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</si>
  <si>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</si>
  <si>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</si>
  <si>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</si>
  <si>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</si>
  <si>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</si>
  <si>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</si>
  <si>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</si>
  <si>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</si>
  <si>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</si>
  <si>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</si>
  <si>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</si>
  <si>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</si>
  <si>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</si>
  <si>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</si>
  <si>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</si>
  <si>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</si>
  <si>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</si>
  <si>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</si>
  <si>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</si>
  <si>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</si>
  <si>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</si>
  <si>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</si>
  <si>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</si>
  <si>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</si>
  <si>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</si>
  <si>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</si>
  <si>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</si>
  <si>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</si>
  <si>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</si>
  <si>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</si>
  <si>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</si>
  <si>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</si>
  <si>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</si>
  <si>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</si>
  <si>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</si>
  <si>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</si>
  <si>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</si>
  <si>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</si>
  <si>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</si>
  <si>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</si>
  <si>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</si>
  <si>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</si>
  <si>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</si>
  <si>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</si>
  <si>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</si>
  <si>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</si>
  <si>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</si>
  <si>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</si>
  <si>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</si>
  <si>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</si>
  <si>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</si>
  <si>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</si>
  <si>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</si>
  <si>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</si>
  <si>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</si>
  <si>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</si>
  <si>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</si>
  <si>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</si>
  <si>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</si>
  <si>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</si>
  <si>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</si>
  <si>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</si>
  <si>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</si>
  <si>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</si>
  <si>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</si>
  <si>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</si>
  <si>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</si>
  <si>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</si>
  <si>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</si>
  <si>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</si>
  <si>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</si>
  <si>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</si>
  <si>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</si>
  <si>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</si>
  <si>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</si>
  <si>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</si>
  <si>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</si>
  <si>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</si>
  <si>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</si>
  <si>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</si>
  <si>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</si>
  <si>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</si>
  <si>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</si>
  <si>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</si>
  <si>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</si>
  <si>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</si>
  <si>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</si>
  <si>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</si>
  <si>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</si>
  <si>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</si>
  <si>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</si>
  <si>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</si>
  <si>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</si>
  <si>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</si>
  <si>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</si>
  <si>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</si>
  <si>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</si>
  <si>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</si>
  <si>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</si>
  <si>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</si>
  <si>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</si>
  <si>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</si>
  <si>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</si>
  <si>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</si>
  <si>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</si>
  <si>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</si>
  <si>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</si>
  <si>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</si>
  <si>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</si>
  <si>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</si>
  <si>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</si>
  <si>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</si>
  <si>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</si>
  <si>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</si>
  <si>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</si>
  <si>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</si>
  <si>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</si>
  <si>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</si>
  <si>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</si>
  <si>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</si>
  <si>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</si>
  <si>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</si>
  <si>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</si>
  <si>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</si>
  <si>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</si>
  <si>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</si>
  <si>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</si>
  <si>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</si>
  <si>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</si>
  <si>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</si>
  <si>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</si>
  <si>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</si>
  <si>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</si>
  <si>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</si>
  <si>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</si>
  <si>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</si>
  <si>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</si>
  <si>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</si>
  <si>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</si>
  <si>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</si>
  <si>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</si>
  <si>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</si>
  <si>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</si>
  <si>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</si>
  <si>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</si>
  <si>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</si>
  <si>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</si>
  <si>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</si>
  <si>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</si>
  <si>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</si>
  <si>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</si>
  <si>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</si>
  <si>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</si>
  <si>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</si>
  <si>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</si>
  <si>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</si>
  <si>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</si>
  <si>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</si>
  <si>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</si>
  <si>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</si>
  <si>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</si>
  <si>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</si>
  <si>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</si>
  <si>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</si>
  <si>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</si>
  <si>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</si>
  <si>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</si>
  <si>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</si>
  <si>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</si>
  <si>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</si>
  <si>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</si>
  <si>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</si>
  <si>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</si>
  <si>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</si>
  <si>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</si>
  <si>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</si>
  <si>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</si>
  <si>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</si>
  <si>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</si>
  <si>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</si>
  <si>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</si>
  <si>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</si>
  <si>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</si>
  <si>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</si>
  <si>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</si>
  <si>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</si>
  <si>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</si>
  <si>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</si>
  <si>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</si>
  <si>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</si>
  <si>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</si>
  <si>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</si>
  <si>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</si>
  <si>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</si>
  <si>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</si>
  <si>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</si>
  <si>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</si>
  <si>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</si>
  <si>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</si>
  <si>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</si>
  <si>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</si>
  <si>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</si>
  <si>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</si>
  <si>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</si>
  <si>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</si>
  <si>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</si>
  <si>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</si>
  <si>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</si>
  <si>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</si>
  <si>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</si>
  <si>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</si>
  <si>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</si>
  <si>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</si>
  <si>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</si>
  <si>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</si>
  <si>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</si>
  <si>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</si>
  <si>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</si>
  <si>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</si>
  <si>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</si>
  <si>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</si>
  <si>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</si>
  <si>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</si>
  <si>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</si>
  <si>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</si>
  <si>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</si>
  <si>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</si>
  <si>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</si>
  <si>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</si>
  <si>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</si>
  <si>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</si>
  <si>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</si>
  <si>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</si>
  <si>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</si>
  <si>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</si>
  <si>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</si>
  <si>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</si>
  <si>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</si>
  <si>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</si>
  <si>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</si>
  <si>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</si>
  <si>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</si>
  <si>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</si>
  <si>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</si>
  <si>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</si>
  <si>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</si>
  <si>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</si>
  <si>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</si>
  <si>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</si>
  <si>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</si>
  <si>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</si>
  <si>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</si>
  <si>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</si>
  <si>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</si>
  <si>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</si>
  <si>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</si>
  <si>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</si>
  <si>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</si>
  <si>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</si>
  <si>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</si>
  <si>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</si>
  <si>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</si>
  <si>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</si>
  <si>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</si>
  <si>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</si>
  <si>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</si>
  <si>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</si>
  <si>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</si>
  <si>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</si>
  <si>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</si>
  <si>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</si>
  <si>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</si>
  <si>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</si>
  <si>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</si>
  <si>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</si>
  <si>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</si>
  <si>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</si>
  <si>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</si>
  <si>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</si>
  <si>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</si>
  <si>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</si>
  <si>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</si>
  <si>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</si>
  <si>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</si>
  <si>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</si>
  <si>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</si>
  <si>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</si>
  <si>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</si>
  <si>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</si>
  <si>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</si>
  <si>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</si>
  <si>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</si>
  <si>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</si>
  <si>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</si>
  <si>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</si>
  <si>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</si>
  <si>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</si>
  <si>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</si>
  <si>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</si>
  <si>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</si>
  <si>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</si>
  <si>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</si>
  <si>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</si>
  <si>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</si>
  <si>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</si>
  <si>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</si>
  <si>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</si>
  <si>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</si>
  <si>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</si>
  <si>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</si>
  <si>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</si>
  <si>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</si>
  <si>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</si>
  <si>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</si>
  <si>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</si>
  <si>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</si>
  <si>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</si>
  <si>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</si>
  <si>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</si>
  <si>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</si>
  <si>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</si>
  <si>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</si>
  <si>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</si>
  <si>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</si>
  <si>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</si>
  <si>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</si>
  <si>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</si>
  <si>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</si>
  <si>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</si>
  <si>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</si>
  <si>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</si>
  <si>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</si>
  <si>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</si>
  <si>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</si>
  <si>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</si>
  <si>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</si>
  <si>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</si>
  <si>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</si>
  <si>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</si>
  <si>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</si>
  <si>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</si>
  <si>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</si>
  <si>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</si>
  <si>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</si>
  <si>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</si>
  <si>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</si>
  <si>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</si>
  <si>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</si>
  <si>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</si>
  <si>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</si>
  <si>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</si>
  <si>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</si>
  <si>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</si>
  <si>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</si>
  <si>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</si>
  <si>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</si>
  <si>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</si>
  <si>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</si>
  <si>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</si>
  <si>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</si>
  <si>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</si>
  <si>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</si>
  <si>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</si>
  <si>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</si>
  <si>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</si>
  <si>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</si>
  <si>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</si>
  <si>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</si>
  <si>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</si>
  <si>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</si>
  <si>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</si>
  <si>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</si>
  <si>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</si>
  <si>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</si>
  <si>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</si>
  <si>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</si>
  <si>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</si>
  <si>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</si>
  <si>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</si>
  <si>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</si>
  <si>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</si>
  <si>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</si>
  <si>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</si>
  <si>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</si>
  <si>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</si>
  <si>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</si>
  <si>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</si>
  <si>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</si>
  <si>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</si>
  <si>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</si>
  <si>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</si>
  <si>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</si>
  <si>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</si>
  <si>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</si>
  <si>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</si>
  <si>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</si>
  <si>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</si>
  <si>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</si>
  <si>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</si>
  <si>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</si>
  <si>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</si>
  <si>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</si>
  <si>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</si>
  <si>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</si>
  <si>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</si>
  <si>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</si>
  <si>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</si>
  <si>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</si>
  <si>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</si>
  <si>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</si>
  <si>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</si>
  <si>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</si>
  <si>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</si>
  <si>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</si>
  <si>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</si>
  <si>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</si>
  <si>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</si>
  <si>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</si>
  <si>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</si>
  <si>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</si>
  <si>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</si>
  <si>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</si>
  <si>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</si>
  <si>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</si>
  <si>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</si>
  <si>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</si>
  <si>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</si>
  <si>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</si>
  <si>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</si>
  <si>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</si>
  <si>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</si>
  <si>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</si>
  <si>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</si>
  <si>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</si>
  <si>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</si>
  <si>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</si>
  <si>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</si>
  <si>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</si>
  <si>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</si>
  <si>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</si>
  <si>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</si>
  <si>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</si>
  <si>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</si>
  <si>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</si>
  <si>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</si>
  <si>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</si>
  <si>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</si>
  <si>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</si>
  <si>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</si>
  <si>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</si>
  <si>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</si>
  <si>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</si>
  <si>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</si>
  <si>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</si>
  <si>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</si>
  <si>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</si>
  <si>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</si>
  <si>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</si>
  <si>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</si>
  <si>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</si>
  <si>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</si>
  <si>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</si>
  <si>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</si>
  <si>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</si>
  <si>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</si>
  <si>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</si>
  <si>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</si>
  <si>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</si>
  <si>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</si>
  <si>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</si>
  <si>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</si>
  <si>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</si>
  <si>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</si>
  <si>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</si>
  <si>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</si>
  <si>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</si>
  <si>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</si>
  <si>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</si>
  <si>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</si>
  <si>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</si>
  <si>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</si>
  <si>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</si>
  <si>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</si>
  <si>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</si>
  <si>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</si>
  <si>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</si>
  <si>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</si>
  <si>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</si>
  <si>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</si>
  <si>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</si>
  <si>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</si>
  <si>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</si>
  <si>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</si>
  <si>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</si>
  <si>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</si>
  <si>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</si>
  <si>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</si>
  <si>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</si>
  <si>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</si>
  <si>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</si>
  <si>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</si>
  <si>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</si>
  <si>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</si>
  <si>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</si>
  <si>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</si>
  <si>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</si>
  <si>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</si>
  <si>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</si>
  <si>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</si>
  <si>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</si>
  <si>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</si>
  <si>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</si>
  <si>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</si>
  <si>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</si>
  <si>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</si>
  <si>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</si>
  <si>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</si>
  <si>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</si>
  <si>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</si>
  <si>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</si>
  <si>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</si>
  <si>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</si>
  <si>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</si>
  <si>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</si>
  <si>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</si>
  <si>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</si>
  <si>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</si>
  <si>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</si>
  <si>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</si>
  <si>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</si>
  <si>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</si>
  <si>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</si>
  <si>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</si>
  <si>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</si>
  <si>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</si>
  <si>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</si>
  <si>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</si>
  <si>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</si>
  <si>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</si>
  <si>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</si>
  <si>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</si>
  <si>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</si>
  <si>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</si>
  <si>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</si>
  <si>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</si>
  <si>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</si>
  <si>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</si>
  <si>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</si>
  <si>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</si>
  <si>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</si>
  <si>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</si>
  <si>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</si>
  <si>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</si>
  <si>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</si>
  <si>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</si>
  <si>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</si>
  <si>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</si>
  <si>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</si>
  <si>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</si>
  <si>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</si>
  <si>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</si>
  <si>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</si>
  <si>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</si>
  <si>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</si>
  <si>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</si>
  <si>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</si>
  <si>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</si>
  <si>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</si>
  <si>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</si>
  <si>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</si>
  <si>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</si>
  <si>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</si>
  <si>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</si>
  <si>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</si>
  <si>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</si>
  <si>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</si>
  <si>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</si>
  <si>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</si>
  <si>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</si>
  <si>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</si>
  <si>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</si>
  <si>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</si>
  <si>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</si>
  <si>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</si>
  <si>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</si>
  <si>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</si>
  <si>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</si>
  <si>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</si>
  <si>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</si>
  <si>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</si>
  <si>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</si>
  <si>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</si>
  <si>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</si>
  <si>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</si>
  <si>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</si>
  <si>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</si>
  <si>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</si>
  <si>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</si>
  <si>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</si>
  <si>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</si>
  <si>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</si>
  <si>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</si>
  <si>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</si>
  <si>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</si>
  <si>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</si>
  <si>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</si>
  <si>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</si>
  <si>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</si>
  <si>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</si>
  <si>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</si>
  <si>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</si>
  <si>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</si>
  <si>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</si>
  <si>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</si>
  <si>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</si>
  <si>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</si>
  <si>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</si>
  <si>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</si>
  <si>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</si>
  <si>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</si>
  <si>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</si>
  <si>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</si>
  <si>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</si>
  <si>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</si>
  <si>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</si>
  <si>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</si>
  <si>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</si>
  <si>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</si>
  <si>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</si>
  <si>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</si>
  <si>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</si>
  <si>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</si>
  <si>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</si>
  <si>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</si>
  <si>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</si>
  <si>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</si>
  <si>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</si>
  <si>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</si>
  <si>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</si>
  <si>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</si>
  <si>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</si>
  <si>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</si>
  <si>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</si>
  <si>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</si>
  <si>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</si>
  <si>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</si>
  <si>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</si>
  <si>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</si>
  <si>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</si>
  <si>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</si>
  <si>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</si>
  <si>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</si>
  <si>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</si>
  <si>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</si>
  <si>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</si>
  <si>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</si>
  <si>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</si>
  <si>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</si>
  <si>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</si>
  <si>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</si>
  <si>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</si>
  <si>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</si>
  <si>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</si>
  <si>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</si>
  <si>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</si>
  <si>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</si>
  <si>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</si>
  <si>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</si>
  <si>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</si>
  <si>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</si>
  <si>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</si>
  <si>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</si>
  <si>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</si>
  <si>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</si>
  <si>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</si>
  <si>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</si>
  <si>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</si>
  <si>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</si>
  <si>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</si>
  <si>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</si>
  <si>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</si>
  <si>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</si>
  <si>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</si>
  <si>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</si>
  <si>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</si>
  <si>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</si>
  <si>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</si>
  <si>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</si>
  <si>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</si>
  <si>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</si>
  <si>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</si>
  <si>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</si>
  <si>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</si>
  <si>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</si>
  <si>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</si>
  <si>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</si>
  <si>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</si>
  <si>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</si>
  <si>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</si>
  <si>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</si>
  <si>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</si>
  <si>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</si>
  <si>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</si>
  <si>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</si>
  <si>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</si>
  <si>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</si>
  <si>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</si>
  <si>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</si>
  <si>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</si>
  <si>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</si>
  <si>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</si>
  <si>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</si>
  <si>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</si>
  <si>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</si>
  <si>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</si>
  <si>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</si>
  <si>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</si>
  <si>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</si>
  <si>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</si>
  <si>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</si>
  <si>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</si>
  <si>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</si>
  <si>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</si>
  <si>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</si>
  <si>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</si>
  <si>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</si>
  <si>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</si>
  <si>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</si>
  <si>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</si>
  <si>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</si>
  <si>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</si>
  <si>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</si>
  <si>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</si>
  <si>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</si>
  <si>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</si>
  <si>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</si>
  <si>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</si>
  <si>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</si>
  <si>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</si>
  <si>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</si>
  <si>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</si>
  <si>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</si>
  <si>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</si>
  <si>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</si>
  <si>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</si>
  <si>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</si>
  <si>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</si>
  <si>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</si>
  <si>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</si>
  <si>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</si>
  <si>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</si>
  <si>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</si>
  <si>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</si>
  <si>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</si>
  <si>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</si>
  <si>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</si>
  <si>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</si>
  <si>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</si>
  <si>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</si>
  <si>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</si>
  <si>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</si>
  <si>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</si>
  <si>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</si>
  <si>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</si>
  <si>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</si>
  <si>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</si>
  <si>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</si>
  <si>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</si>
  <si>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</si>
  <si>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</si>
  <si>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</si>
  <si>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</si>
  <si>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</si>
  <si>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</si>
  <si>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</si>
  <si>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</si>
  <si>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</si>
  <si>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</si>
  <si>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</si>
  <si>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</si>
  <si>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</si>
  <si>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</si>
  <si>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</si>
  <si>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</si>
  <si>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</si>
  <si>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</si>
  <si>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</si>
  <si>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</si>
  <si>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</si>
  <si>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</si>
  <si>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</si>
  <si>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</si>
  <si>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</si>
  <si>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</si>
  <si>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</si>
  <si>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</si>
  <si>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</si>
  <si>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</si>
  <si>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</si>
  <si>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</si>
  <si>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</si>
  <si>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</si>
  <si>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</si>
  <si>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</si>
  <si>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</si>
  <si>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</si>
  <si>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</si>
  <si>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</si>
  <si>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</si>
  <si>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</si>
  <si>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</si>
  <si>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</si>
  <si>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</si>
  <si>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</si>
  <si>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</si>
  <si>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</si>
  <si>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</si>
  <si>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</si>
  <si>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</si>
  <si>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</si>
  <si>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</si>
  <si>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</si>
  <si>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</si>
  <si>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</si>
  <si>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</si>
  <si>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</si>
  <si>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</si>
  <si>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</si>
  <si>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</si>
  <si>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</si>
  <si>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</si>
  <si>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</si>
  <si>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</si>
  <si>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</si>
  <si>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</si>
  <si>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</si>
  <si>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</si>
  <si>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</si>
  <si>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</si>
  <si>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</si>
  <si>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</si>
  <si>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</si>
  <si>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</si>
  <si>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</si>
  <si>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</si>
  <si>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</si>
  <si>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</si>
  <si>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</si>
  <si>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</si>
  <si>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</si>
  <si>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</si>
  <si>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</si>
  <si>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</si>
  <si>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</si>
  <si>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</si>
  <si>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</si>
  <si>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</si>
  <si>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</si>
  <si>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</si>
  <si>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</si>
  <si>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</si>
  <si>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</si>
  <si>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</si>
  <si>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</si>
  <si>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</si>
  <si>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</si>
  <si>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</si>
  <si>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</si>
  <si>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</si>
  <si>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</si>
  <si>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</si>
  <si>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</si>
  <si>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</si>
  <si>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</si>
  <si>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</si>
  <si>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</si>
  <si>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</si>
  <si>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</si>
  <si>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</si>
  <si>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</si>
  <si>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</si>
  <si>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</si>
  <si>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</si>
  <si>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</si>
  <si>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</si>
  <si>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</si>
  <si>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</si>
  <si>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</si>
  <si>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</si>
  <si>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</si>
  <si>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</si>
  <si>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</si>
  <si>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</si>
  <si>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</si>
  <si>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</si>
  <si>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</si>
  <si>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</si>
  <si>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</si>
  <si>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</si>
  <si>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</si>
  <si>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</si>
  <si>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</si>
  <si>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</si>
  <si>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</si>
  <si>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</si>
  <si>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</si>
  <si>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</si>
  <si>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</si>
  <si>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</si>
  <si>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</si>
  <si>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</si>
  <si>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</si>
  <si>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</si>
  <si>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</si>
  <si>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</si>
  <si>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</si>
  <si>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</si>
  <si>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</si>
  <si>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</si>
  <si>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</si>
  <si>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</si>
  <si>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</si>
  <si>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</si>
  <si>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</si>
  <si>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</si>
  <si>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</si>
  <si>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</si>
  <si>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</si>
  <si>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</si>
  <si>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</si>
  <si>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</si>
  <si>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</si>
  <si>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</si>
  <si>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</si>
  <si>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</si>
  <si>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</si>
  <si>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</si>
  <si>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</si>
  <si>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</si>
  <si>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</si>
  <si>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</si>
  <si>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</si>
  <si>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</si>
  <si>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</si>
  <si>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</si>
  <si>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</si>
  <si>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</si>
  <si>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</si>
  <si>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</si>
  <si>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</si>
  <si>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</si>
  <si>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</si>
  <si>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</si>
  <si>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</si>
  <si>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</si>
  <si>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</si>
  <si>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</si>
  <si>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</si>
  <si>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</si>
  <si>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</si>
  <si>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</si>
  <si>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</si>
  <si>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</si>
  <si>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</si>
  <si>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</si>
  <si>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</si>
  <si>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</si>
  <si>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</si>
  <si>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</si>
  <si>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</si>
  <si>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</si>
  <si>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</si>
  <si>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</si>
  <si>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</si>
  <si>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</si>
  <si>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</si>
  <si>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</si>
  <si>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</si>
  <si>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</si>
  <si>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</si>
  <si>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</si>
  <si>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</si>
  <si>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</si>
  <si>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</si>
  <si>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</si>
  <si>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</si>
  <si>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</si>
  <si>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</si>
  <si>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</si>
  <si>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</si>
  <si>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</si>
  <si>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</si>
  <si>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</si>
  <si>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</si>
  <si>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</si>
  <si>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</si>
  <si>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</si>
  <si>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</si>
  <si>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</si>
  <si>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</si>
  <si>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</si>
  <si>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</si>
  <si>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</si>
  <si>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</si>
  <si>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</si>
  <si>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</si>
  <si>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</si>
  <si>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</si>
  <si>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</si>
  <si>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</si>
  <si>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</si>
  <si>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</si>
  <si>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</si>
  <si>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</si>
  <si>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</si>
  <si>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</si>
  <si>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</si>
  <si>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</si>
  <si>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</si>
  <si>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</si>
  <si>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</si>
  <si>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</si>
  <si>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</si>
  <si>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</si>
  <si>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</si>
  <si>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</si>
  <si>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</si>
  <si>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</si>
  <si>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</si>
  <si>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</si>
  <si>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</si>
  <si>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</si>
  <si>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</si>
  <si>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</si>
  <si>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</si>
  <si>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</si>
  <si>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</si>
  <si>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</si>
  <si>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</si>
  <si>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</si>
  <si>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</si>
  <si>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</si>
  <si>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</si>
  <si>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</si>
  <si>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</si>
  <si>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</si>
  <si>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</si>
  <si>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</si>
  <si>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</si>
  <si>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</si>
  <si>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</si>
  <si>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</si>
  <si>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</si>
  <si>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</si>
  <si>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</si>
  <si>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</si>
  <si>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</si>
  <si>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</si>
  <si>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</si>
  <si>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</si>
  <si>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</si>
  <si>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</si>
  <si>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</si>
  <si>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</si>
  <si>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</si>
  <si>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</si>
  <si>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</si>
  <si>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</si>
  <si>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</si>
  <si>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</si>
  <si>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</si>
  <si>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</si>
  <si>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</si>
  <si>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</si>
  <si>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</si>
  <si>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</si>
  <si>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</si>
  <si>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</si>
  <si>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</si>
  <si>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</si>
  <si>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</si>
  <si>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</si>
  <si>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</si>
  <si>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</si>
  <si>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</si>
  <si>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</si>
  <si>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</si>
  <si>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</si>
  <si>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</si>
  <si>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</si>
  <si>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</si>
  <si>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</si>
  <si>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</si>
  <si>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</si>
  <si>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</si>
  <si>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</si>
  <si>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</si>
  <si>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</si>
  <si>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</si>
  <si>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</si>
  <si>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</si>
  <si>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</si>
  <si>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</si>
  <si>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</si>
  <si>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</si>
  <si>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</si>
  <si>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</si>
  <si>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</si>
  <si>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</si>
  <si>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</si>
  <si>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</si>
  <si>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</si>
  <si>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</si>
  <si>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</si>
  <si>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</si>
  <si>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</si>
  <si>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</si>
  <si>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</si>
  <si>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</si>
  <si>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</si>
  <si>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</si>
  <si>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</si>
  <si>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</si>
  <si>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</si>
  <si>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</si>
  <si>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</si>
  <si>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</si>
  <si>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</si>
  <si>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</si>
  <si>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</si>
  <si>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</si>
  <si>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</si>
  <si>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</si>
  <si>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</si>
  <si>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</si>
  <si>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</si>
  <si>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</si>
  <si>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</si>
  <si>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</si>
  <si>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</si>
  <si>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</si>
  <si>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</si>
  <si>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</si>
  <si>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</si>
  <si>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</si>
  <si>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</si>
  <si>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</si>
  <si>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</si>
  <si>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</si>
  <si>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</si>
  <si>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</si>
  <si>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</si>
  <si>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</si>
  <si>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</si>
  <si>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</si>
  <si>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</si>
  <si>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</si>
  <si>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</si>
  <si>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</si>
  <si>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</si>
  <si>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</si>
  <si>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</si>
  <si>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</si>
  <si>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</si>
  <si>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</si>
  <si>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</si>
  <si>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</si>
  <si>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</si>
  <si>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</si>
  <si>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</si>
  <si>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</si>
  <si>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</si>
  <si>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</si>
  <si>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</si>
  <si>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</si>
  <si>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</si>
  <si>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</si>
  <si>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</si>
  <si>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</si>
  <si>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</si>
  <si>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</si>
  <si>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</si>
  <si>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</si>
  <si>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</si>
  <si>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</si>
  <si>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</si>
  <si>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</si>
  <si>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</si>
  <si>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</si>
  <si>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</si>
  <si>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</si>
  <si>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</si>
  <si>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</si>
  <si>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</si>
  <si>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</si>
  <si>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</si>
  <si>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</si>
  <si>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</si>
  <si>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</si>
  <si>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</si>
  <si>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</si>
  <si>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</si>
  <si>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</si>
  <si>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</si>
  <si>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</si>
  <si>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</si>
  <si>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</si>
  <si>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</si>
  <si>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</si>
  <si>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</si>
  <si>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</si>
  <si>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</si>
  <si>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</si>
  <si>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</si>
  <si>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</si>
  <si>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</si>
  <si>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</si>
  <si>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</si>
  <si>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</si>
  <si>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</si>
  <si>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</si>
  <si>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</si>
  <si>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</si>
  <si>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</si>
  <si>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</si>
  <si>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</si>
  <si>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</si>
  <si>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</si>
  <si>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</si>
  <si>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</si>
  <si>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</si>
  <si>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</si>
  <si>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</si>
  <si>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</si>
  <si>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</si>
  <si>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</si>
  <si>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</si>
  <si>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</si>
  <si>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</si>
  <si>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</si>
  <si>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</si>
  <si>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</si>
  <si>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</si>
  <si>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</si>
  <si>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</si>
  <si>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</si>
  <si>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</si>
  <si>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</si>
  <si>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</si>
  <si>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</si>
  <si>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</si>
  <si>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</si>
  <si>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</si>
  <si>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</si>
  <si>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</si>
  <si>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</si>
  <si>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</si>
  <si>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</si>
  <si>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</si>
  <si>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</si>
  <si>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</si>
  <si>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</si>
  <si>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</si>
  <si>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</si>
  <si>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</si>
  <si>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</si>
  <si>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</si>
  <si>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</si>
  <si>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</si>
  <si>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</si>
  <si>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</si>
  <si>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</si>
  <si>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</si>
  <si>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</si>
  <si>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</si>
  <si>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</si>
  <si>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</si>
  <si>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</si>
  <si>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</si>
  <si>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</si>
  <si>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</si>
  <si>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</si>
  <si>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</si>
  <si>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</si>
  <si>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</si>
  <si>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</si>
  <si>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</si>
  <si>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</si>
  <si>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</si>
  <si>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</si>
  <si>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</si>
  <si>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</si>
  <si>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</si>
  <si>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</si>
  <si>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</si>
  <si>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</si>
  <si>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</si>
  <si>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</si>
  <si>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</si>
  <si>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</si>
  <si>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</si>
  <si>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</si>
  <si>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</si>
  <si>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</si>
  <si>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</si>
  <si>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</si>
  <si>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</si>
  <si>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</si>
  <si>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</si>
  <si>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</si>
  <si>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</si>
  <si>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</si>
  <si>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</si>
  <si>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</si>
  <si>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</si>
  <si>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</si>
  <si>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</si>
  <si>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</si>
  <si>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</si>
  <si>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</si>
  <si>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</si>
  <si>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</si>
  <si>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</si>
  <si>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</si>
  <si>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</si>
  <si>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</si>
  <si>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</si>
  <si>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</si>
  <si>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</si>
  <si>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</si>
  <si>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</si>
  <si>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</si>
  <si>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</si>
  <si>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</si>
  <si>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</si>
  <si>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</si>
  <si>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</si>
  <si>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</si>
  <si>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</si>
  <si>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</si>
  <si>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</si>
  <si>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</si>
  <si>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</si>
  <si>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</si>
  <si>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</si>
  <si>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</si>
  <si>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</si>
  <si>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</si>
  <si>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</si>
  <si>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</si>
  <si>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</si>
  <si>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</si>
  <si>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</si>
  <si>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</si>
  <si>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</si>
  <si>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</si>
  <si>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</si>
  <si>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</si>
  <si>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</si>
  <si>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</si>
  <si>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</si>
  <si>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</si>
  <si>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</si>
  <si>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</si>
  <si>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</si>
  <si>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</si>
  <si>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</si>
  <si>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</si>
  <si>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</si>
  <si>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</si>
  <si>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</si>
  <si>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</si>
  <si>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</si>
  <si>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</si>
  <si>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</si>
  <si>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</si>
  <si>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</si>
  <si>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</si>
  <si>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</si>
  <si>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</si>
  <si>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</si>
  <si>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</si>
  <si>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</si>
  <si>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</si>
  <si>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</si>
  <si>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</si>
  <si>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</si>
  <si>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</si>
  <si>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</si>
  <si>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</si>
  <si>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</si>
  <si>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</si>
  <si>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</si>
  <si>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</si>
  <si>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</si>
  <si>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</si>
  <si>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</si>
  <si>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</si>
  <si>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</si>
  <si>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</si>
  <si>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</si>
  <si>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</si>
  <si>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</si>
  <si>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</si>
  <si>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</si>
  <si>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</si>
  <si>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</si>
  <si>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</si>
  <si>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</si>
  <si>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</si>
  <si>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</si>
  <si>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</si>
  <si>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</si>
  <si>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</si>
  <si>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</si>
  <si>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</si>
  <si>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</si>
  <si>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</si>
  <si>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</si>
  <si>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</si>
  <si>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</si>
  <si>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</si>
  <si>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</si>
  <si>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</si>
  <si>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</si>
  <si>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</si>
  <si>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</si>
  <si>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</si>
  <si>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</si>
  <si>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</si>
  <si>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</si>
  <si>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</si>
  <si>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</si>
  <si>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</si>
  <si>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</si>
  <si>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</si>
  <si>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</si>
  <si>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</si>
  <si>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</si>
  <si>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</si>
  <si>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</si>
  <si>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</si>
  <si>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</si>
  <si>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</si>
  <si>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</si>
  <si>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</si>
  <si>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</si>
  <si>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</si>
  <si>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</si>
  <si>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</si>
  <si>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</si>
  <si>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</si>
  <si>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</si>
  <si>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</si>
  <si>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</si>
  <si>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</si>
  <si>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</si>
  <si>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</si>
  <si>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</si>
  <si>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</si>
  <si>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</si>
  <si>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</si>
  <si>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</si>
  <si>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</si>
  <si>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</si>
  <si>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</si>
  <si>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</si>
  <si>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</si>
  <si>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</si>
  <si>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</si>
  <si>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</si>
  <si>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</si>
  <si>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</si>
  <si>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</si>
  <si>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</si>
  <si>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</si>
  <si>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</si>
  <si>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</si>
  <si>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</si>
  <si>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</si>
  <si>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</si>
  <si>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</si>
  <si>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</si>
  <si>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</si>
  <si>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</si>
  <si>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</si>
  <si>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</si>
  <si>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</si>
  <si>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</si>
  <si>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</si>
  <si>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</si>
  <si>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</si>
  <si>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</si>
  <si>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</si>
  <si>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</si>
  <si>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</si>
  <si>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</si>
  <si>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</si>
  <si>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</si>
  <si>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</si>
  <si>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</si>
  <si>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</si>
  <si>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</si>
  <si>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</si>
  <si>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</si>
  <si>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</si>
  <si>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</si>
  <si>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</si>
  <si>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</si>
  <si>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</si>
  <si>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</si>
  <si>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</si>
  <si>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</si>
  <si>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</si>
  <si>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</si>
  <si>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</si>
  <si>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</si>
  <si>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</si>
  <si>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</si>
  <si>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</si>
  <si>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</si>
  <si>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</si>
  <si>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</si>
  <si>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</si>
  <si>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</si>
  <si>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</si>
  <si>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</si>
  <si>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</si>
  <si>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</si>
  <si>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</si>
  <si>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</si>
  <si>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</si>
  <si>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</si>
  <si>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</si>
  <si>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</si>
  <si>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</si>
  <si>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</si>
  <si>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</si>
  <si>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</si>
  <si>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</si>
  <si>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</si>
  <si>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</si>
  <si>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</si>
  <si>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</si>
  <si>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</si>
  <si>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</si>
  <si>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</si>
  <si>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</si>
  <si>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</si>
  <si>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</si>
  <si>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</si>
  <si>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</si>
  <si>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</si>
  <si>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</si>
  <si>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</si>
  <si>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</si>
  <si>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</si>
  <si>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</si>
  <si>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</si>
  <si>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</si>
  <si>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</si>
  <si>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</si>
  <si>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</si>
  <si>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</si>
  <si>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</si>
  <si>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</si>
  <si>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</si>
  <si>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</si>
  <si>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</si>
  <si>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</si>
  <si>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</si>
  <si>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</si>
  <si>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</si>
  <si>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</si>
  <si>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</si>
  <si>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</si>
  <si>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</si>
  <si>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</si>
  <si>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</si>
  <si>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</si>
  <si>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</si>
  <si>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</si>
  <si>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</si>
  <si>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</si>
  <si>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</si>
  <si>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</si>
  <si>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</si>
  <si>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</si>
  <si>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</si>
  <si>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</si>
  <si>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</si>
  <si>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</si>
  <si>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</si>
  <si>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</si>
  <si>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</si>
  <si>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</si>
  <si>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</si>
  <si>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</si>
  <si>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</si>
  <si>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</si>
  <si>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</si>
  <si>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</si>
  <si>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</si>
  <si>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</si>
  <si>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</si>
  <si>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</si>
  <si>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</si>
  <si>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</si>
  <si>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</si>
  <si>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</si>
  <si>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</si>
  <si>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</si>
  <si>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</si>
  <si>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</si>
  <si>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</si>
  <si>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</si>
  <si>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</si>
  <si>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</si>
  <si>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</si>
  <si>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</si>
  <si>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</si>
  <si>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</si>
  <si>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</si>
  <si>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</si>
  <si>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</si>
  <si>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</si>
  <si>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</si>
  <si>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</si>
  <si>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</si>
  <si>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</si>
  <si>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</si>
  <si>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</si>
  <si>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</si>
  <si>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</si>
  <si>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</si>
  <si>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</si>
  <si>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</si>
  <si>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</si>
  <si>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</si>
  <si>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</si>
  <si>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</si>
  <si>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</si>
  <si>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</si>
  <si>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</si>
  <si>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</si>
  <si>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</si>
  <si>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</si>
  <si>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</si>
  <si>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</si>
  <si>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</si>
  <si>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</si>
  <si>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</si>
  <si>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</si>
  <si>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</si>
  <si>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</si>
  <si>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</si>
  <si>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</si>
  <si>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</si>
  <si>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</si>
  <si>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</si>
  <si>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</si>
  <si>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</si>
  <si>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</si>
  <si>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</si>
  <si>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</si>
  <si>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</si>
  <si>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</si>
  <si>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</si>
  <si>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</si>
  <si>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</si>
  <si>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</si>
  <si>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</si>
  <si>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</si>
  <si>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</si>
  <si>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</si>
  <si>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</si>
  <si>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</si>
  <si>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</si>
  <si>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</si>
  <si>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</si>
  <si>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</si>
  <si>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</si>
  <si>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</si>
  <si>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</si>
  <si>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</si>
  <si>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</si>
  <si>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</si>
  <si>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</si>
  <si>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</si>
  <si>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</si>
  <si>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</si>
  <si>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</si>
  <si>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</si>
  <si>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</si>
  <si>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</si>
  <si>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</si>
  <si>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</si>
  <si>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</si>
  <si>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</si>
  <si>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</si>
  <si>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</si>
  <si>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</si>
  <si>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</si>
  <si>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</si>
  <si>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</si>
  <si>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</si>
  <si>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</si>
  <si>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</si>
  <si>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</si>
  <si>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</si>
  <si>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</si>
  <si>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</si>
  <si>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</si>
  <si>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</si>
  <si>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</si>
  <si>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</si>
  <si>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</si>
  <si>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</si>
  <si>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</si>
  <si>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</si>
  <si>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</si>
  <si>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</si>
  <si>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</si>
  <si>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</si>
  <si>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</si>
  <si>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</si>
  <si>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</si>
  <si>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</si>
  <si>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</si>
  <si>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</si>
  <si>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</si>
  <si>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</si>
  <si>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</si>
  <si>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</si>
  <si>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</si>
  <si>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</si>
  <si>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</si>
  <si>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</si>
  <si>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</si>
  <si>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</si>
  <si>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</si>
  <si>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</si>
  <si>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</si>
  <si>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</si>
  <si>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</si>
  <si>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</si>
  <si>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</si>
  <si>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</si>
  <si>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</si>
  <si>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</si>
  <si>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</si>
  <si>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</si>
  <si>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</si>
  <si>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</si>
  <si>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</si>
  <si>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</si>
  <si>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</si>
  <si>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</si>
  <si>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</si>
  <si>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</si>
  <si>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</si>
  <si>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</si>
  <si>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</si>
  <si>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</si>
  <si>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</si>
  <si>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</si>
  <si>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</si>
  <si>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</si>
  <si>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</si>
  <si>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</si>
  <si>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</si>
  <si>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</si>
  <si>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</si>
  <si>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</si>
  <si>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</si>
  <si>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</si>
  <si>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</si>
  <si>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</si>
  <si>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</si>
  <si>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</si>
  <si>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</si>
  <si>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</si>
  <si>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</si>
  <si>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</si>
  <si>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</si>
  <si>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</si>
  <si>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</si>
  <si>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</si>
  <si>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</si>
  <si>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</si>
  <si>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</si>
  <si>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</si>
  <si>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</si>
  <si>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</si>
  <si>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</si>
  <si>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</si>
  <si>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</si>
  <si>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</si>
  <si>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</si>
  <si>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</si>
  <si>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</si>
  <si>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</si>
  <si>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</si>
  <si>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</si>
  <si>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</si>
  <si>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</si>
  <si>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</si>
  <si>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</si>
  <si>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</si>
  <si>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</si>
  <si>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</si>
  <si>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</si>
  <si>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</si>
  <si>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</si>
  <si>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</si>
  <si>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</si>
  <si>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</si>
  <si>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</si>
  <si>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</si>
  <si>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</si>
  <si>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</si>
  <si>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</si>
  <si>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</si>
  <si>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</si>
  <si>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</si>
  <si>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</si>
  <si>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</si>
  <si>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</si>
  <si>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</si>
  <si>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</si>
  <si>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</si>
  <si>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</si>
  <si>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</si>
  <si>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</si>
  <si>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</si>
  <si>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</si>
  <si>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</si>
  <si>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</si>
  <si>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</si>
  <si>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</si>
  <si>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</si>
  <si>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</si>
  <si>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</si>
  <si>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</si>
  <si>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</si>
  <si>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</si>
  <si>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</si>
  <si>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</si>
  <si>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</si>
  <si>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</si>
  <si>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</si>
  <si>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</si>
  <si>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</si>
  <si>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</si>
  <si>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</si>
  <si>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</si>
  <si>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</si>
  <si>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</si>
  <si>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</si>
  <si>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</si>
  <si>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</si>
  <si>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</si>
  <si>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</si>
  <si>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</si>
  <si>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</si>
  <si>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</si>
  <si>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</si>
  <si>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</si>
  <si>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</si>
  <si>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</si>
  <si>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</si>
  <si>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</si>
  <si>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</si>
  <si>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</si>
  <si>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</si>
  <si>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</si>
  <si>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</si>
  <si>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</si>
  <si>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</si>
  <si>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</si>
  <si>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</si>
  <si>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</si>
  <si>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</si>
  <si>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</si>
  <si>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</si>
  <si>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</si>
  <si>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</si>
  <si>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</si>
  <si>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</si>
  <si>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</si>
  <si>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</si>
  <si>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</si>
  <si>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</si>
  <si>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</si>
  <si>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</si>
  <si>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</si>
  <si>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</si>
  <si>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</si>
  <si>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</si>
  <si>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</si>
  <si>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</si>
  <si>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</si>
  <si>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</si>
  <si>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</si>
  <si>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</si>
  <si>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</si>
  <si>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</si>
  <si>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</si>
  <si>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</si>
  <si>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</si>
  <si>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</si>
  <si>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</si>
  <si>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</si>
  <si>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</si>
  <si>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</si>
  <si>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</si>
  <si>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</si>
  <si>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</si>
  <si>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</si>
  <si>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</si>
  <si>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</si>
  <si>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</si>
  <si>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</si>
  <si>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</si>
  <si>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</si>
  <si>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</si>
  <si>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</si>
  <si>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</si>
  <si>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</si>
  <si>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</si>
  <si>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</si>
  <si>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</si>
  <si>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</si>
  <si>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</si>
  <si>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</si>
  <si>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</si>
  <si>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</si>
  <si>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</si>
  <si>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</si>
  <si>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</si>
  <si>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</si>
  <si>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</si>
  <si>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</si>
  <si>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</si>
  <si>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</si>
  <si>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</si>
  <si>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</si>
  <si>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</si>
  <si>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</si>
  <si>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</si>
  <si>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</si>
  <si>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</si>
  <si>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</si>
  <si>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</si>
  <si>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</si>
  <si>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</si>
  <si>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</si>
  <si>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</si>
  <si>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</si>
  <si>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</si>
  <si>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</si>
  <si>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</si>
  <si>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</si>
  <si>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</si>
  <si>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</si>
  <si>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</si>
  <si>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</si>
  <si>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</si>
  <si>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</si>
  <si>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</si>
  <si>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</si>
  <si>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</si>
  <si>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</si>
  <si>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</si>
  <si>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</si>
  <si>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</si>
  <si>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</si>
  <si>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</si>
  <si>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</si>
  <si>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</si>
  <si>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</si>
  <si>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</si>
  <si>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</si>
  <si>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</si>
  <si>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</si>
  <si>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</si>
  <si>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</si>
  <si>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</si>
  <si>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</si>
  <si>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</si>
  <si>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</si>
  <si>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</si>
  <si>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</si>
  <si>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</si>
  <si>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</si>
  <si>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</si>
  <si>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</si>
  <si>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</si>
  <si>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</si>
  <si>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</si>
  <si>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</si>
  <si>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</si>
  <si>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</si>
  <si>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</si>
  <si>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</si>
  <si>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</si>
  <si>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</si>
  <si>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</si>
  <si>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</si>
  <si>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</si>
  <si>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</si>
  <si>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</si>
  <si>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</si>
  <si>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</si>
  <si>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</si>
  <si>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</si>
  <si>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</si>
  <si>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</si>
  <si>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</si>
  <si>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</si>
  <si>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</si>
  <si>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</si>
  <si>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</si>
  <si>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</si>
  <si>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</si>
  <si>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</si>
  <si>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</si>
  <si>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</si>
  <si>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</si>
  <si>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</si>
  <si>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</si>
  <si>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</si>
  <si>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</si>
  <si>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</si>
  <si>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</si>
  <si>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</si>
  <si>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</si>
  <si>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</si>
  <si>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</si>
  <si>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</si>
  <si>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</si>
  <si>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</si>
  <si>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</si>
  <si>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</si>
  <si>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</si>
  <si>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</si>
  <si>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</si>
  <si>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</si>
  <si>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</si>
  <si>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</si>
  <si>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</si>
  <si>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</si>
  <si>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</si>
  <si>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</si>
  <si>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</si>
  <si>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</si>
  <si>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</si>
  <si>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</si>
  <si>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</si>
  <si>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</si>
  <si>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</si>
  <si>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</si>
  <si>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</si>
  <si>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</si>
  <si>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</si>
  <si>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</si>
  <si>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</si>
  <si>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</si>
  <si>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</si>
  <si>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</si>
  <si>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</si>
  <si>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</si>
  <si>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</si>
  <si>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</si>
  <si>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</si>
  <si>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</si>
  <si>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</si>
  <si>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</si>
  <si>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</si>
  <si>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</si>
  <si>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</si>
  <si>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</si>
  <si>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</si>
  <si>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</si>
  <si>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</si>
  <si>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</si>
  <si>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</si>
  <si>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</si>
  <si>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</si>
  <si>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</si>
  <si>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</si>
  <si>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</si>
  <si>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</si>
  <si>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</si>
  <si>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</si>
  <si>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</si>
  <si>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</si>
  <si>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</si>
  <si>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</si>
  <si>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</si>
  <si>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</si>
  <si>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</si>
  <si>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</si>
  <si>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</si>
  <si>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</si>
  <si>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</si>
  <si>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</si>
  <si>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</si>
  <si>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</si>
  <si>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</si>
  <si>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</si>
  <si>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</si>
  <si>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</si>
  <si>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</si>
  <si>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</si>
  <si>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</si>
  <si>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</si>
  <si>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</si>
  <si>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</si>
  <si>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</si>
  <si>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</si>
  <si>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</si>
  <si>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</si>
  <si>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</si>
  <si>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</si>
  <si>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</si>
  <si>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</si>
  <si>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</si>
  <si>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</si>
  <si>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</si>
  <si>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</si>
  <si>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</si>
  <si>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</si>
  <si>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</si>
  <si>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</si>
  <si>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</si>
  <si>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</si>
  <si>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</si>
  <si>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</si>
  <si>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</si>
  <si>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</si>
  <si>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</si>
  <si>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</si>
  <si>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</si>
  <si>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</si>
  <si>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</si>
  <si>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</si>
  <si>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</si>
  <si>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</si>
  <si>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</si>
  <si>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</si>
  <si>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</si>
  <si>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</si>
  <si>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</si>
  <si>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</si>
  <si>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</si>
  <si>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</si>
  <si>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</si>
  <si>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</si>
  <si>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</si>
  <si>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</si>
  <si>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</si>
  <si>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</si>
  <si>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</si>
  <si>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</si>
  <si>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</si>
  <si>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</si>
  <si>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</si>
  <si>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</si>
  <si>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</si>
  <si>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</si>
  <si>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</si>
  <si>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</si>
  <si>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</si>
  <si>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</si>
  <si>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</si>
  <si>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</si>
  <si>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</si>
  <si>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</si>
  <si>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</si>
  <si>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</si>
  <si>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</si>
  <si>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</si>
  <si>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</si>
  <si>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</si>
  <si>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</si>
  <si>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</si>
  <si>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</si>
  <si>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</si>
  <si>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</si>
  <si>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</si>
  <si>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</si>
  <si>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</si>
  <si>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</si>
  <si>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</si>
  <si>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</si>
  <si>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</si>
  <si>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</si>
  <si>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</si>
  <si>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</si>
  <si>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</si>
  <si>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</si>
  <si>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</si>
  <si>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</si>
  <si>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</si>
  <si>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</si>
  <si>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</si>
  <si>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</si>
  <si>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</si>
  <si>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</si>
  <si>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</si>
  <si>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</si>
  <si>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</si>
  <si>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</si>
  <si>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</si>
  <si>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</si>
  <si>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</si>
  <si>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</si>
  <si>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</si>
  <si>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</si>
  <si>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</si>
  <si>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</si>
  <si>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</si>
  <si>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</si>
  <si>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</si>
  <si>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</si>
  <si>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</si>
  <si>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</si>
  <si>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</si>
  <si>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</si>
  <si>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</si>
  <si>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</si>
  <si>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</si>
  <si>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</si>
  <si>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</si>
  <si>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</si>
  <si>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</si>
  <si>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</si>
  <si>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</si>
  <si>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</si>
  <si>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</si>
  <si>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</si>
  <si>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</si>
  <si>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</si>
  <si>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</si>
  <si>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</si>
  <si>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</si>
  <si>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</si>
  <si>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</si>
  <si>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</si>
  <si>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</si>
  <si>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</si>
  <si>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</si>
  <si>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</si>
  <si>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</si>
  <si>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</si>
  <si>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</si>
  <si>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</si>
  <si>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</si>
  <si>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</si>
  <si>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</si>
  <si>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</si>
  <si>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</si>
  <si>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</si>
  <si>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</si>
  <si>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</si>
  <si>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</si>
  <si>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</si>
  <si>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</si>
  <si>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</si>
  <si>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</si>
  <si>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</si>
  <si>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</si>
  <si>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</si>
  <si>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</si>
  <si>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</si>
  <si>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</si>
  <si>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</si>
  <si>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</si>
  <si>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</si>
  <si>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</si>
  <si>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</si>
  <si>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</si>
  <si>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</si>
  <si>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</si>
  <si>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</si>
  <si>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</si>
  <si>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</si>
  <si>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</si>
  <si>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</si>
  <si>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</si>
  <si>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</si>
  <si>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</si>
  <si>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</si>
  <si>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</si>
  <si>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</si>
  <si>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</si>
  <si>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</si>
  <si>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</si>
  <si>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</si>
  <si>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</si>
  <si>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</si>
  <si>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</si>
  <si>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</si>
  <si>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</si>
  <si>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</si>
  <si>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</si>
  <si>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</si>
  <si>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</si>
  <si>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</si>
  <si>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</si>
  <si>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</si>
  <si>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</si>
  <si>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</si>
  <si>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</si>
  <si>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</si>
  <si>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</si>
  <si>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</si>
  <si>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</si>
  <si>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</si>
  <si>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</si>
  <si>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</si>
  <si>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</si>
  <si>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</si>
  <si>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</si>
  <si>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</si>
  <si>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</si>
  <si>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</si>
  <si>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</si>
  <si>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</si>
  <si>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</si>
  <si>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</si>
  <si>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</si>
  <si>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</si>
  <si>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</si>
  <si>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</si>
  <si>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</si>
  <si>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</si>
  <si>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</si>
  <si>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</si>
  <si>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</si>
  <si>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</si>
  <si>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</si>
  <si>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</si>
  <si>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</si>
  <si>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</si>
  <si>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</si>
  <si>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</si>
  <si>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</si>
  <si>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</si>
  <si>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</si>
  <si>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</si>
  <si>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</si>
  <si>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</si>
  <si>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</si>
  <si>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</si>
  <si>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</si>
  <si>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</si>
  <si>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</si>
  <si>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</si>
  <si>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</si>
  <si>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</si>
  <si>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</si>
  <si>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</si>
  <si>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</si>
  <si>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</si>
  <si>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</si>
  <si>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</si>
  <si>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</si>
  <si>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</si>
  <si>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</si>
  <si>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</si>
  <si>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</si>
  <si>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</si>
  <si>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</si>
  <si>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</si>
  <si>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</si>
  <si>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</si>
  <si>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</si>
  <si>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</si>
  <si>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</si>
  <si>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</si>
  <si>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</si>
  <si>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</si>
  <si>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</si>
  <si>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</si>
  <si>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</si>
  <si>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</si>
  <si>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</si>
  <si>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</si>
  <si>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</si>
  <si>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</si>
  <si>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</si>
  <si>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</si>
  <si>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</si>
  <si>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</si>
  <si>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</si>
  <si>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</si>
  <si>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</si>
  <si>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</si>
  <si>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</si>
  <si>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</si>
  <si>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</si>
  <si>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</si>
  <si>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</si>
  <si>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</si>
  <si>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</si>
  <si>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</si>
  <si>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</si>
  <si>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</si>
  <si>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</si>
  <si>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</si>
  <si>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</si>
  <si>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</si>
  <si>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</si>
  <si>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</si>
  <si>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</si>
  <si>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</si>
  <si>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</si>
  <si>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</si>
  <si>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</si>
  <si>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</si>
  <si>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</si>
  <si>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</si>
  <si>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</si>
  <si>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</si>
  <si>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</si>
  <si>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</si>
  <si>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</si>
  <si>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</si>
  <si>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</si>
  <si>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</si>
  <si>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</si>
  <si>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</si>
  <si>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</si>
  <si>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</si>
  <si>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</si>
  <si>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</si>
  <si>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</si>
  <si>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</si>
  <si>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</si>
  <si>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</si>
  <si>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</si>
  <si>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</si>
  <si>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</si>
  <si>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</si>
  <si>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</si>
  <si>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</si>
  <si>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</si>
  <si>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</si>
  <si>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</si>
  <si>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</si>
  <si>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</si>
  <si>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</si>
  <si>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</si>
  <si>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</si>
  <si>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</si>
  <si>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</si>
  <si>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</si>
  <si>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</si>
  <si>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</si>
  <si>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</si>
  <si>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</si>
  <si>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</si>
  <si>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</si>
  <si>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</si>
  <si>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</si>
  <si>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</si>
  <si>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</si>
  <si>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</si>
  <si>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</si>
  <si>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</si>
  <si>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</si>
  <si>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</si>
  <si>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</si>
  <si>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</si>
  <si>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</si>
  <si>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</si>
  <si>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</si>
  <si>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</si>
  <si>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</si>
  <si>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</si>
  <si>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</si>
  <si>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</si>
  <si>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</si>
  <si>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</si>
  <si>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</si>
  <si>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</si>
  <si>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</si>
  <si>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</si>
  <si>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</si>
  <si>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</si>
  <si>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</si>
  <si>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</si>
  <si>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</si>
  <si>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</si>
  <si>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</si>
  <si>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</si>
  <si>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</si>
  <si>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</si>
  <si>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</si>
  <si>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</si>
  <si>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</si>
  <si>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</si>
  <si>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</si>
  <si>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</si>
  <si>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</si>
  <si>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</si>
  <si>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</si>
  <si>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</si>
  <si>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</si>
  <si>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</si>
  <si>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</si>
  <si>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</si>
  <si>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</si>
  <si>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</si>
  <si>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</si>
  <si>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</si>
  <si>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</si>
  <si>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</si>
  <si>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</si>
  <si>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</si>
  <si>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</si>
  <si>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</si>
  <si>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</si>
  <si>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</si>
  <si>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</si>
  <si>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</si>
  <si>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</si>
  <si>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</si>
  <si>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</si>
  <si>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</si>
  <si>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</si>
  <si>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</si>
  <si>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</si>
  <si>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</si>
  <si>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</si>
  <si>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</si>
  <si>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</si>
  <si>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</si>
  <si>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</si>
  <si>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</si>
  <si>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</si>
  <si>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</si>
  <si>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</si>
  <si>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</si>
  <si>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</si>
  <si>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</si>
  <si>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</si>
  <si>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</si>
  <si>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</si>
  <si>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</si>
  <si>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</si>
  <si>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</si>
  <si>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</si>
  <si>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</si>
  <si>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</si>
  <si>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</si>
  <si>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</si>
  <si>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</si>
  <si>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</si>
  <si>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</si>
  <si>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</si>
  <si>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</si>
  <si>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</si>
  <si>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</si>
  <si>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</si>
  <si>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</si>
  <si>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</si>
  <si>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</si>
  <si>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</si>
  <si>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</si>
  <si>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</si>
  <si>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</si>
  <si>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</si>
  <si>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</si>
  <si>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</si>
  <si>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</si>
  <si>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</si>
  <si>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</si>
  <si>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</si>
  <si>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</si>
  <si>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</si>
  <si>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</si>
  <si>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</si>
  <si>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</si>
  <si>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</si>
  <si>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</si>
  <si>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</si>
  <si>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</si>
  <si>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</si>
  <si>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</si>
  <si>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</si>
  <si>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</si>
  <si>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</si>
  <si>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</si>
  <si>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</si>
  <si>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</si>
  <si>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</si>
  <si>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</si>
  <si>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</si>
  <si>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</si>
  <si>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</si>
  <si>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</si>
  <si>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</si>
  <si>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</si>
  <si>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</si>
  <si>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</si>
  <si>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</si>
  <si>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</si>
  <si>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</si>
  <si>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</si>
  <si>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</si>
  <si>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</si>
  <si>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</si>
  <si>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</si>
  <si>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</si>
  <si>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</si>
  <si>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</si>
  <si>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</si>
  <si>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</si>
  <si>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</si>
  <si>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</si>
  <si>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</si>
  <si>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</si>
  <si>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</si>
  <si>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</si>
  <si>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</si>
  <si>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</si>
  <si>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</si>
  <si>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</si>
  <si>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</si>
  <si>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</si>
  <si>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</si>
  <si>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</si>
  <si>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</si>
  <si>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</si>
  <si>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</si>
  <si>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</si>
  <si>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</si>
  <si>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</si>
  <si>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</si>
  <si>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</si>
  <si>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</si>
  <si>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</si>
  <si>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</si>
  <si>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</si>
  <si>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</si>
  <si>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</si>
  <si>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</si>
  <si>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</si>
  <si>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</si>
  <si>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</si>
  <si>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</si>
  <si>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</si>
  <si>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</si>
  <si>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</si>
  <si>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</si>
  <si>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</si>
  <si>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</si>
  <si>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</si>
  <si>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</si>
  <si>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</si>
  <si>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</si>
  <si>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</si>
  <si>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</si>
  <si>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</si>
  <si>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</si>
  <si>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</si>
  <si>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</si>
  <si>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</si>
  <si>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</si>
  <si>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</si>
  <si>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</si>
  <si>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</si>
  <si>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</si>
  <si>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</si>
  <si>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</si>
  <si>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</si>
  <si>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</si>
  <si>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</si>
  <si>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</si>
  <si>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</si>
  <si>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</si>
  <si>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</si>
  <si>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</si>
  <si>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</si>
  <si>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</si>
  <si>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</si>
  <si>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</si>
  <si>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</si>
  <si>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</si>
  <si>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</si>
  <si>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</si>
  <si>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</si>
  <si>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</si>
  <si>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</si>
  <si>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</si>
  <si>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</si>
  <si>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</si>
  <si>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</si>
  <si>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</si>
  <si>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</si>
  <si>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</si>
  <si>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</si>
  <si>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</si>
  <si>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</si>
  <si>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</si>
  <si>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</si>
  <si>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</si>
  <si>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</si>
  <si>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</si>
  <si>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</si>
  <si>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</si>
  <si>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</si>
  <si>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</si>
  <si>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</si>
  <si>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</si>
  <si>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</si>
  <si>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</si>
  <si>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</si>
  <si>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</si>
  <si>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</si>
  <si>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</si>
  <si>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</si>
  <si>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</si>
  <si>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</si>
  <si>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</si>
  <si>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</si>
  <si>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</si>
  <si>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</si>
  <si>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</si>
  <si>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</si>
  <si>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</si>
  <si>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</si>
  <si>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</si>
  <si>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</si>
  <si>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</si>
  <si>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</si>
  <si>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</si>
  <si>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</si>
  <si>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</si>
  <si>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</si>
  <si>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</si>
  <si>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</si>
  <si>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</si>
  <si>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</si>
  <si>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</si>
  <si>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</si>
  <si>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</si>
  <si>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</si>
  <si>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</si>
  <si>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</si>
  <si>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</si>
  <si>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</si>
  <si>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</si>
  <si>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</si>
  <si>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</si>
  <si>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</si>
  <si>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</si>
  <si>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</si>
  <si>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</si>
  <si>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</si>
  <si>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</si>
  <si>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</si>
  <si>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</si>
  <si>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</si>
  <si>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</si>
  <si>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</si>
  <si>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</si>
  <si>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</si>
  <si>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</si>
  <si>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</si>
  <si>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</si>
  <si>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</si>
  <si>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</si>
  <si>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</si>
  <si>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</si>
  <si>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</si>
  <si>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</si>
  <si>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</si>
  <si>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</si>
  <si>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</si>
  <si>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</si>
  <si>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</si>
  <si>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</si>
  <si>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</si>
  <si>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</si>
  <si>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</si>
  <si>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</si>
  <si>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</si>
  <si>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</si>
  <si>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</si>
  <si>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</si>
  <si>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</si>
  <si>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</si>
  <si>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</si>
  <si>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</si>
  <si>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</si>
  <si>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</si>
  <si>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</si>
  <si>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</si>
  <si>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</si>
  <si>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</si>
  <si>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</si>
  <si>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</si>
  <si>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</si>
  <si>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</si>
  <si>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</si>
  <si>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</si>
  <si>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</si>
  <si>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</si>
  <si>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</si>
  <si>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</si>
  <si>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</si>
  <si>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</si>
  <si>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</si>
  <si>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</si>
  <si>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</si>
  <si>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</si>
  <si>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</si>
  <si>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</si>
  <si>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</si>
  <si>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</si>
  <si>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</si>
  <si>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</si>
  <si>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</si>
  <si>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</si>
  <si>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</si>
  <si>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</si>
  <si>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</si>
  <si>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</si>
  <si>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</si>
  <si>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</si>
  <si>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</si>
  <si>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</si>
  <si>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</si>
  <si>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</si>
  <si>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</si>
  <si>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</si>
  <si>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</si>
  <si>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</si>
  <si>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</si>
  <si>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</si>
  <si>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</si>
  <si>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</si>
  <si>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</si>
  <si>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</si>
  <si>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</si>
  <si>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</si>
  <si>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</si>
  <si>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</si>
  <si>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</si>
  <si>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</si>
  <si>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</si>
  <si>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</si>
  <si>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</si>
  <si>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</si>
  <si>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</si>
  <si>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</si>
  <si>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</si>
  <si>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</si>
  <si>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</si>
  <si>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</si>
  <si>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</si>
  <si>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</si>
  <si>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</si>
  <si>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</si>
  <si>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</si>
  <si>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</si>
  <si>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</si>
  <si>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</si>
  <si>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</si>
  <si>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</si>
  <si>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</si>
  <si>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</si>
  <si>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</si>
  <si>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</si>
  <si>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</si>
  <si>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</si>
  <si>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</si>
  <si>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</si>
  <si>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</si>
  <si>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</si>
  <si>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</si>
  <si>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</si>
  <si>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</si>
  <si>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</si>
  <si>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</si>
  <si>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</si>
  <si>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</si>
  <si>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</si>
  <si>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</si>
  <si>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</si>
  <si>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</si>
  <si>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</si>
  <si>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</si>
  <si>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</si>
  <si>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</si>
  <si>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</si>
  <si>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</si>
  <si>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</si>
  <si>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</si>
  <si>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</si>
  <si>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</si>
  <si>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</si>
  <si>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</si>
  <si>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</si>
  <si>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</si>
  <si>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</si>
  <si>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</si>
  <si>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</si>
  <si>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</si>
  <si>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</si>
  <si>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</si>
  <si>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</si>
  <si>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</si>
  <si>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</si>
  <si>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</si>
  <si>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</si>
  <si>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</si>
  <si>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</si>
  <si>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</si>
  <si>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</si>
  <si>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</si>
  <si>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</si>
  <si>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</si>
  <si>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</si>
  <si>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</si>
  <si>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</si>
  <si>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</si>
  <si>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</si>
  <si>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</si>
  <si>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</si>
  <si>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</si>
  <si>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</si>
  <si>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</si>
  <si>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</si>
  <si>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</si>
  <si>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</si>
  <si>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</si>
  <si>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</si>
  <si>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</si>
  <si>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</si>
  <si>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</si>
  <si>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</si>
  <si>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</si>
  <si>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</si>
  <si>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</si>
  <si>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</si>
  <si>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</si>
  <si>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</si>
  <si>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</si>
  <si>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</si>
  <si>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</si>
  <si>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</si>
  <si>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</si>
  <si>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</si>
  <si>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</si>
  <si>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</si>
  <si>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</si>
  <si>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</si>
  <si>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</si>
  <si>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</si>
  <si>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</si>
  <si>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</si>
  <si>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</si>
  <si>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</si>
  <si>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</si>
  <si>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</si>
  <si>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</si>
  <si>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</si>
  <si>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</si>
  <si>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</si>
  <si>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</si>
  <si>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</si>
  <si>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</si>
  <si>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</si>
  <si>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</si>
  <si>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</si>
  <si>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</si>
  <si>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</si>
  <si>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</si>
  <si>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</si>
  <si>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</si>
  <si>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</si>
  <si>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</si>
  <si>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</si>
  <si>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</si>
  <si>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</si>
  <si>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</si>
  <si>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</si>
  <si>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</si>
  <si>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</si>
  <si>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</si>
  <si>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</si>
  <si>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</si>
  <si>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</si>
  <si>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</si>
  <si>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</si>
  <si>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</si>
  <si>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</si>
  <si>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</si>
  <si>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</si>
  <si>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</si>
  <si>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</si>
  <si>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</si>
  <si>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</si>
  <si>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</si>
  <si>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</si>
  <si>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</si>
  <si>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</si>
  <si>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</si>
  <si>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</si>
  <si>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</si>
  <si>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</si>
  <si>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</si>
  <si>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</si>
  <si>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</si>
  <si>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</si>
  <si>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</si>
  <si>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</si>
  <si>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</si>
  <si>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</si>
  <si>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</si>
  <si>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</si>
  <si>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</si>
  <si>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</si>
  <si>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</si>
  <si>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</si>
  <si>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</si>
  <si>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</si>
  <si>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</si>
  <si>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</si>
  <si>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</si>
  <si>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</si>
  <si>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</si>
  <si>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</si>
  <si>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</si>
  <si>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</si>
  <si>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</si>
  <si>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</si>
  <si>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</si>
  <si>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</si>
  <si>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</si>
  <si>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</si>
  <si>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</si>
  <si>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</si>
  <si>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</si>
  <si>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</si>
  <si>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</si>
  <si>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</si>
  <si>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</si>
  <si>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</si>
  <si>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</si>
  <si>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</si>
  <si>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</si>
  <si>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</si>
  <si>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</si>
  <si>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</si>
  <si>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</si>
  <si>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</si>
  <si>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</si>
  <si>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</si>
  <si>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</si>
  <si>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</si>
  <si>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</si>
  <si>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</si>
  <si>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</si>
  <si>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</si>
  <si>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</si>
  <si>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</si>
  <si>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</si>
  <si>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</si>
  <si>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</si>
  <si>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</si>
  <si>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</si>
  <si>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</si>
  <si>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</si>
  <si>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</si>
  <si>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</si>
  <si>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</si>
  <si>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</si>
  <si>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</si>
  <si>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</si>
  <si>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</si>
  <si>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</si>
  <si>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</si>
  <si>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</si>
  <si>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</si>
  <si>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</si>
  <si>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</si>
  <si>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</si>
  <si>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</si>
  <si>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</si>
  <si>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</si>
  <si>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</si>
  <si>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</si>
  <si>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</si>
  <si>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</si>
  <si>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</si>
  <si>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</si>
  <si>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</si>
  <si>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</si>
  <si>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</si>
  <si>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</si>
  <si>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</si>
  <si>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</si>
  <si>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</si>
  <si>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</si>
  <si>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</si>
  <si>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</si>
  <si>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</si>
  <si>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</si>
  <si>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</si>
  <si>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</si>
  <si>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</si>
  <si>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</si>
  <si>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</si>
  <si>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</si>
  <si>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</si>
  <si>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</si>
  <si>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</si>
  <si>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</si>
  <si>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</si>
  <si>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</si>
  <si>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</si>
  <si>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</si>
  <si>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</si>
  <si>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</si>
  <si>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</si>
  <si>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</si>
  <si>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</si>
  <si>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</si>
  <si>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</si>
  <si>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</si>
  <si>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</si>
  <si>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</si>
  <si>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</si>
  <si>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</si>
  <si>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</si>
  <si>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</si>
  <si>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</si>
  <si>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</si>
  <si>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</si>
  <si>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</si>
  <si>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</si>
  <si>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</si>
  <si>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</si>
  <si>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</si>
  <si>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</si>
  <si>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</si>
  <si>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</si>
  <si>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</si>
  <si>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</si>
  <si>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</si>
  <si>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</si>
  <si>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</si>
  <si>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</si>
  <si>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</si>
  <si>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</si>
  <si>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</si>
  <si>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</si>
  <si>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</si>
  <si>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</si>
  <si>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</si>
  <si>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</si>
  <si>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</si>
  <si>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</si>
  <si>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</si>
  <si>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</si>
  <si>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</si>
  <si>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</si>
  <si>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</si>
  <si>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</si>
  <si>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</si>
  <si>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</si>
  <si>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</si>
  <si>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</si>
  <si>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</si>
  <si>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</si>
  <si>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</si>
  <si>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</si>
  <si>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</si>
  <si>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</si>
  <si>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</si>
  <si>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</si>
  <si>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</si>
  <si>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</si>
  <si>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</si>
  <si>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</si>
  <si>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</si>
  <si>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</si>
  <si>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</si>
  <si>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</si>
  <si>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</si>
  <si>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</si>
  <si>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</si>
  <si>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</si>
  <si>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</si>
  <si>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</si>
  <si>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</si>
  <si>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</si>
  <si>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</si>
  <si>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</si>
  <si>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</si>
  <si>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</si>
  <si>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</si>
  <si>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</si>
  <si>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</si>
  <si>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</si>
  <si>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</si>
  <si>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</si>
  <si>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</si>
  <si>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</si>
  <si>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</si>
  <si>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</si>
  <si>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</si>
  <si>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</si>
  <si>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</si>
  <si>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</si>
  <si>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</si>
  <si>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</si>
  <si>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</si>
  <si>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</si>
  <si>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</si>
  <si>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</si>
  <si>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</si>
  <si>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</si>
  <si>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</si>
  <si>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</si>
  <si>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</si>
  <si>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</si>
  <si>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</si>
  <si>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</si>
  <si>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</si>
  <si>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</si>
  <si>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</si>
  <si>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</si>
  <si>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</si>
  <si>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</si>
  <si>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</si>
  <si>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</si>
  <si>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</si>
  <si>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</si>
  <si>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</si>
  <si>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</si>
  <si>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</si>
  <si>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</si>
  <si>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</si>
  <si>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</si>
  <si>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</si>
  <si>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</si>
  <si>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</si>
  <si>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</si>
  <si>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</si>
  <si>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</si>
  <si>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</si>
  <si>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</si>
  <si>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</si>
  <si>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</si>
  <si>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</si>
  <si>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</si>
  <si>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</si>
  <si>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</si>
  <si>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</si>
  <si>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</si>
  <si>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</si>
  <si>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</si>
  <si>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</si>
  <si>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</si>
  <si>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</si>
  <si>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</si>
  <si>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</si>
  <si>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</si>
  <si>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</si>
  <si>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</si>
  <si>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</si>
  <si>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</si>
  <si>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</si>
  <si>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</si>
  <si>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</si>
  <si>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</si>
  <si>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</si>
  <si>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</si>
  <si>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</si>
  <si>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</si>
  <si>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</si>
  <si>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</si>
  <si>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</si>
  <si>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</si>
  <si>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</si>
  <si>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</si>
  <si>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</si>
  <si>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</si>
  <si>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</si>
  <si>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</si>
  <si>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</si>
  <si>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</si>
  <si>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</si>
  <si>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</si>
  <si>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</si>
  <si>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</si>
  <si>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</si>
  <si>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</si>
  <si>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</si>
  <si>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</si>
  <si>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</si>
  <si>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</si>
  <si>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</si>
  <si>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</si>
  <si>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</si>
  <si>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</si>
  <si>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</si>
  <si>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</si>
  <si>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</si>
  <si>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</si>
  <si>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</si>
  <si>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</si>
  <si>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</si>
  <si>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</si>
  <si>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</si>
  <si>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</si>
  <si>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</si>
  <si>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</si>
  <si>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</si>
  <si>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</si>
  <si>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</si>
  <si>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</si>
  <si>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</si>
  <si>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</si>
  <si>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</si>
  <si>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</si>
  <si>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</si>
  <si>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</si>
  <si>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</si>
  <si>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</si>
  <si>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</si>
  <si>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</si>
  <si>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</si>
  <si>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</si>
  <si>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</si>
  <si>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</si>
  <si>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</si>
  <si>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</si>
  <si>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</si>
  <si>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</si>
  <si>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</si>
  <si>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</si>
  <si>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</si>
  <si>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</si>
  <si>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</si>
  <si>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</si>
  <si>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</si>
  <si>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</si>
  <si>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</si>
  <si>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</si>
  <si>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</si>
  <si>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</si>
  <si>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</si>
  <si>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</si>
  <si>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</si>
  <si>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</si>
  <si>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</si>
  <si>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</si>
  <si>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</si>
  <si>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</si>
  <si>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</si>
  <si>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</si>
  <si>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</si>
  <si>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</si>
  <si>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</si>
  <si>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</si>
  <si>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</si>
  <si>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</si>
  <si>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</si>
  <si>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</si>
  <si>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</si>
  <si>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</si>
  <si>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</si>
  <si>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</si>
  <si>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</si>
  <si>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</si>
  <si>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</si>
  <si>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</si>
  <si>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</si>
  <si>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</si>
  <si>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</si>
  <si>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</si>
  <si>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</si>
  <si>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</si>
  <si>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</si>
  <si>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</si>
  <si>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</si>
  <si>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</si>
  <si>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</si>
  <si>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</si>
  <si>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</si>
  <si>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</si>
  <si>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</si>
  <si>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</si>
  <si>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</si>
  <si>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</si>
  <si>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</si>
  <si>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</si>
  <si>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</si>
  <si>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</si>
  <si>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</si>
  <si>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</si>
  <si>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</si>
  <si>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</si>
  <si>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</si>
  <si>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</si>
  <si>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</si>
  <si>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</si>
  <si>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</si>
  <si>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</si>
  <si>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</si>
  <si>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</si>
  <si>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</si>
  <si>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</si>
  <si>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</si>
  <si>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</si>
  <si>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</si>
  <si>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</si>
  <si>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</si>
  <si>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</si>
  <si>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</si>
  <si>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</si>
  <si>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</si>
  <si>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</si>
  <si>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</si>
  <si>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</si>
  <si>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</si>
  <si>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</si>
  <si>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</si>
  <si>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</si>
  <si>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</si>
  <si>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</si>
  <si>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</si>
  <si>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</si>
  <si>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</si>
  <si>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</si>
  <si>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</si>
  <si>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</si>
  <si>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</si>
  <si>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</si>
  <si>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</si>
  <si>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</si>
  <si>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</si>
  <si>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</si>
  <si>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</si>
  <si>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</si>
  <si>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</si>
  <si>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</si>
  <si>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</si>
  <si>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</si>
  <si>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</si>
  <si>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</si>
  <si>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</si>
  <si>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</si>
  <si>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</si>
  <si>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</si>
  <si>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</si>
  <si>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</si>
  <si>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</si>
  <si>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</si>
  <si>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</si>
  <si>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</si>
  <si>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</si>
  <si>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</si>
  <si>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</si>
  <si>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</si>
  <si>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</si>
  <si>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</si>
  <si>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</si>
  <si>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</si>
  <si>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</si>
  <si>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</si>
  <si>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</si>
  <si>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</si>
  <si>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</si>
  <si>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</si>
  <si>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</si>
  <si>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</si>
  <si>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</si>
  <si>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</si>
  <si>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</si>
  <si>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</si>
  <si>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</si>
  <si>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</si>
  <si>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</si>
  <si>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</si>
  <si>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</si>
  <si>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</si>
  <si>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</si>
  <si>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</si>
  <si>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</si>
  <si>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</si>
  <si>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</si>
  <si>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</si>
  <si>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</si>
  <si>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</si>
  <si>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</si>
  <si>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</si>
  <si>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</si>
  <si>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</si>
  <si>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</si>
  <si>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</si>
  <si>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</si>
  <si>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</si>
  <si>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</si>
  <si>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</si>
  <si>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</si>
  <si>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</si>
  <si>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</si>
  <si>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</si>
  <si>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</si>
  <si>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</si>
  <si>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</si>
  <si>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</si>
  <si>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</si>
  <si>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</si>
  <si>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</si>
  <si>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</si>
  <si>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</si>
  <si>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</si>
  <si>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</si>
  <si>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</si>
  <si>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</si>
  <si>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</si>
  <si>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</si>
  <si>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</si>
  <si>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</si>
  <si>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</si>
  <si>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</si>
  <si>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</si>
  <si>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</si>
  <si>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</si>
  <si>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</si>
  <si>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</si>
  <si>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</si>
  <si>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</si>
  <si>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</si>
  <si>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</si>
  <si>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</si>
  <si>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</si>
  <si>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</si>
  <si>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</si>
  <si>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</si>
  <si>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</si>
  <si>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</si>
  <si>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</si>
  <si>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</si>
  <si>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</si>
  <si>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</si>
  <si>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</si>
  <si>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</si>
  <si>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</si>
  <si>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</si>
  <si>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</si>
  <si>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</si>
  <si>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</si>
  <si>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</si>
  <si>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</si>
  <si>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</si>
  <si>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</si>
  <si>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</si>
  <si>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</si>
  <si>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</si>
  <si>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</si>
  <si>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</si>
  <si>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</si>
  <si>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</si>
  <si>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</si>
  <si>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</si>
  <si>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</si>
  <si>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</si>
  <si>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</si>
  <si>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</si>
  <si>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</si>
  <si>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</si>
  <si>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</si>
  <si>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</si>
  <si>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</si>
  <si>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</si>
  <si>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</si>
  <si>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</si>
  <si>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</si>
  <si>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</si>
  <si>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</si>
  <si>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</si>
  <si>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</si>
  <si>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</si>
  <si>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</si>
  <si>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</si>
  <si>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</si>
  <si>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</si>
  <si>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</si>
  <si>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</si>
  <si>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</si>
  <si>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</si>
  <si>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</si>
  <si>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</si>
  <si>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</si>
  <si>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</si>
  <si>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</si>
  <si>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</si>
  <si>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</si>
  <si>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</si>
  <si>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</si>
  <si>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</si>
  <si>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</si>
  <si>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</si>
  <si>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</si>
  <si>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</si>
  <si>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</si>
  <si>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</si>
  <si>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</si>
  <si>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</si>
  <si>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</si>
  <si>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</si>
  <si>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</si>
  <si>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</si>
  <si>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</si>
  <si>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</si>
  <si>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</si>
  <si>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</si>
  <si>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</si>
  <si>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</si>
  <si>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</si>
  <si>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</si>
  <si>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</si>
  <si>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</si>
  <si>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</si>
  <si>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</si>
  <si>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</si>
  <si>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</si>
  <si>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</si>
  <si>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</si>
  <si>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</si>
  <si>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</si>
  <si>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</si>
  <si>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</si>
  <si>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</si>
  <si>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</si>
  <si>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</si>
  <si>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</si>
  <si>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</si>
  <si>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</si>
  <si>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</si>
  <si>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</si>
  <si>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</si>
  <si>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</si>
  <si>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</si>
  <si>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</si>
  <si>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</si>
  <si>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</si>
  <si>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</si>
  <si>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</si>
  <si>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</si>
  <si>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</si>
  <si>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</si>
  <si>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</si>
  <si>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</si>
  <si>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</si>
  <si>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</si>
  <si>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</si>
  <si>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</si>
  <si>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</si>
  <si>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</si>
  <si>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</si>
  <si>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</si>
  <si>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</si>
  <si>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</si>
  <si>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</si>
  <si>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</si>
  <si>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</si>
  <si>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</si>
  <si>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</si>
  <si>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</si>
  <si>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</si>
  <si>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</si>
  <si>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</si>
  <si>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</si>
  <si>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</si>
  <si>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</si>
  <si>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</si>
  <si>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</si>
  <si>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</si>
  <si>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</si>
  <si>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</si>
  <si>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</si>
  <si>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</si>
  <si>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</si>
  <si>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</si>
  <si>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</si>
  <si>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</si>
  <si>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</si>
  <si>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</si>
  <si>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</si>
  <si>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</si>
  <si>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</si>
  <si>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</si>
  <si>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</si>
  <si>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</si>
  <si>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</si>
  <si>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</si>
  <si>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</si>
  <si>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</si>
  <si>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</si>
  <si>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</si>
  <si>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</si>
  <si>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</si>
  <si>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</si>
  <si>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</si>
  <si>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</si>
  <si>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</si>
  <si>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</si>
  <si>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</si>
  <si>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</si>
  <si>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</si>
  <si>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</si>
  <si>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</si>
  <si>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</si>
  <si>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</si>
  <si>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</si>
  <si>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</si>
  <si>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</si>
  <si>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</si>
  <si>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</si>
  <si>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</si>
  <si>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</si>
  <si>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</si>
  <si>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</si>
  <si>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</si>
  <si>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</si>
  <si>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</si>
  <si>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</si>
  <si>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</si>
  <si>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</si>
  <si>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</si>
  <si>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</si>
  <si>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</si>
  <si>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</si>
  <si>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</si>
  <si>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</si>
  <si>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</si>
  <si>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</si>
  <si>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</si>
  <si>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</si>
  <si>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</si>
  <si>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</si>
  <si>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</si>
  <si>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</si>
  <si>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</si>
  <si>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</si>
  <si>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</si>
  <si>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</si>
  <si>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</si>
  <si>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</si>
  <si>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</si>
  <si>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</si>
  <si>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</si>
  <si>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</si>
  <si>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</si>
  <si>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</si>
  <si>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</si>
  <si>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</si>
  <si>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</si>
  <si>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</si>
  <si>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</si>
  <si>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</si>
  <si>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</si>
  <si>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</si>
  <si>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</si>
  <si>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</si>
  <si>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</si>
  <si>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</si>
  <si>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</si>
  <si>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</si>
  <si>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</si>
  <si>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</si>
  <si>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</si>
  <si>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</si>
  <si>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</si>
  <si>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</si>
  <si>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</si>
  <si>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</si>
  <si>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</si>
  <si>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</si>
  <si>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</si>
  <si>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</si>
  <si>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</si>
  <si>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</si>
  <si>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</si>
  <si>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</si>
  <si>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</si>
  <si>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</si>
  <si>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</si>
  <si>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</si>
  <si>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</si>
  <si>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</si>
  <si>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</si>
  <si>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</si>
  <si>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</si>
  <si>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</si>
  <si>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</si>
  <si>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</si>
  <si>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</si>
  <si>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</si>
  <si>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</si>
  <si>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</si>
  <si>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</si>
  <si>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</si>
  <si>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</si>
  <si>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</si>
  <si>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</si>
  <si>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</si>
  <si>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</si>
  <si>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</si>
  <si>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</si>
  <si>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</si>
  <si>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</si>
  <si>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</si>
  <si>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</si>
  <si>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</si>
  <si>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</si>
  <si>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</si>
  <si>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</si>
  <si>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</si>
  <si>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</si>
  <si>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</si>
  <si>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</si>
  <si>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</si>
  <si>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</si>
  <si>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</si>
  <si>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</si>
  <si>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</si>
  <si>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</si>
  <si>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</si>
  <si>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</si>
  <si>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</si>
  <si>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</si>
  <si>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</si>
  <si>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</si>
  <si>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</si>
  <si>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</si>
  <si>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</si>
  <si>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</si>
  <si>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</si>
  <si>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</si>
  <si>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</si>
  <si>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</si>
  <si>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</si>
  <si>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</si>
  <si>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</si>
  <si>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</si>
  <si>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</si>
  <si>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</si>
  <si>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</si>
  <si>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</si>
  <si>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</si>
  <si>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</si>
  <si>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</si>
  <si>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</si>
  <si>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</si>
  <si>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</si>
  <si>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</si>
  <si>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</si>
  <si>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</si>
  <si>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</si>
  <si>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</si>
  <si>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</si>
  <si>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</si>
  <si>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</si>
  <si>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</si>
  <si>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</si>
  <si>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</si>
  <si>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</si>
  <si>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</si>
  <si>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</si>
  <si>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</si>
  <si>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</si>
  <si>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</si>
  <si>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</si>
  <si>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</si>
  <si>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</si>
  <si>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</si>
  <si>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</si>
  <si>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</si>
  <si>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</si>
  <si>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</si>
  <si>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</si>
  <si>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</si>
  <si>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</si>
  <si>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</si>
  <si>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</si>
  <si>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</si>
  <si>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</si>
  <si>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</si>
  <si>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</si>
  <si>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</si>
  <si>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</si>
  <si>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</si>
  <si>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</si>
  <si>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</si>
  <si>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</si>
  <si>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</si>
  <si>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</si>
  <si>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</si>
  <si>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</si>
  <si>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</si>
  <si>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</si>
  <si>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</si>
  <si>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</si>
  <si>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</si>
  <si>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</si>
  <si>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</si>
  <si>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</si>
  <si>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</si>
  <si>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</si>
  <si>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</si>
  <si>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</si>
  <si>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</si>
  <si>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</si>
  <si>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</si>
  <si>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</si>
  <si>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</si>
  <si>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</si>
  <si>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</si>
  <si>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</si>
  <si>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</si>
  <si>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</si>
  <si>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</si>
  <si>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</si>
  <si>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</si>
  <si>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</si>
  <si>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</si>
  <si>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</si>
  <si>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</si>
  <si>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</si>
  <si>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</si>
  <si>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</si>
  <si>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</si>
  <si>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</si>
  <si>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</si>
  <si>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</si>
  <si>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</si>
  <si>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</si>
  <si>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</si>
  <si>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</si>
  <si>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</si>
  <si>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</si>
  <si>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</si>
  <si>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</si>
  <si>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</si>
  <si>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</si>
  <si>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</si>
  <si>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</si>
  <si>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</si>
  <si>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</si>
  <si>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</si>
  <si>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</si>
  <si>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</si>
  <si>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</si>
  <si>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</si>
  <si>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</si>
  <si>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</si>
  <si>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</si>
  <si>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</si>
  <si>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</si>
  <si>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</si>
  <si>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</si>
  <si>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</si>
  <si>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</si>
  <si>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</si>
  <si>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</si>
  <si>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</si>
  <si>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</si>
  <si>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</si>
  <si>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</si>
  <si>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</si>
  <si>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</si>
  <si>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</si>
  <si>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</si>
  <si>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</si>
  <si>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</si>
  <si>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</si>
  <si>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</si>
  <si>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</si>
  <si>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</si>
  <si>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</si>
  <si>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</si>
  <si>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</si>
  <si>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</si>
  <si>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</si>
  <si>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</si>
  <si>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</si>
  <si>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</si>
  <si>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</si>
  <si>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</si>
  <si>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</si>
  <si>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</si>
  <si>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</si>
  <si>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</si>
  <si>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</si>
  <si>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</si>
  <si>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</si>
  <si>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</si>
  <si>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</si>
  <si>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</si>
  <si>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</si>
  <si>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</si>
  <si>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</si>
  <si>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</si>
  <si>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</si>
  <si>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</si>
  <si>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</si>
  <si>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</si>
  <si>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</si>
  <si>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</si>
  <si>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</si>
  <si>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</si>
  <si>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</si>
  <si>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</si>
  <si>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</si>
  <si>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</si>
  <si>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</si>
  <si>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</si>
  <si>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</si>
  <si>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</si>
  <si>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</si>
  <si>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</si>
  <si>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</si>
  <si>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</si>
  <si>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</si>
  <si>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</si>
  <si>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</si>
  <si>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</si>
  <si>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</si>
  <si>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</si>
  <si>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</si>
  <si>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</si>
  <si>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</si>
  <si>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</si>
  <si>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</si>
  <si>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</si>
  <si>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</si>
  <si>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</si>
  <si>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</si>
  <si>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</si>
  <si>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</si>
  <si>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</si>
  <si>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</si>
  <si>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</si>
  <si>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</si>
  <si>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</si>
  <si>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</si>
  <si>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</si>
  <si>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</si>
  <si>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</si>
  <si>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</si>
  <si>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</si>
  <si>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</si>
  <si>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</si>
  <si>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</si>
  <si>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</si>
  <si>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</si>
  <si>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</si>
  <si>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</si>
  <si>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</si>
  <si>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</si>
  <si>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</si>
  <si>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</si>
  <si>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</si>
  <si>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</si>
  <si>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</si>
  <si>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</si>
  <si>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</si>
  <si>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</si>
  <si>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</si>
  <si>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</si>
  <si>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</si>
  <si>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</si>
  <si>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</si>
  <si>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</si>
  <si>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</si>
  <si>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</si>
  <si>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</si>
  <si>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</si>
  <si>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</si>
  <si>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</si>
  <si>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</si>
  <si>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</si>
  <si>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</si>
  <si>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</si>
  <si>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</si>
  <si>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</si>
  <si>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</si>
  <si>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</si>
  <si>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</si>
  <si>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</si>
  <si>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</si>
  <si>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</si>
  <si>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</si>
  <si>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</si>
  <si>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</si>
  <si>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</si>
  <si>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</si>
  <si>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</si>
  <si>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</si>
  <si>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</si>
  <si>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</si>
  <si>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</si>
  <si>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</si>
  <si>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</si>
  <si>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</si>
  <si>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</si>
  <si>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</si>
  <si>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</si>
  <si>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</si>
  <si>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</si>
  <si>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</si>
  <si>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</si>
  <si>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</si>
  <si>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</si>
  <si>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</si>
  <si>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</si>
  <si>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</si>
  <si>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</si>
  <si>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</si>
  <si>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</si>
  <si>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</si>
  <si>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</si>
  <si>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</si>
  <si>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</si>
  <si>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</si>
  <si>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</si>
  <si>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</si>
  <si>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</si>
  <si>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</si>
  <si>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</si>
  <si>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</si>
  <si>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</si>
  <si>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</si>
  <si>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</si>
  <si>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</si>
  <si>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</si>
  <si>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</si>
  <si>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</si>
  <si>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</si>
  <si>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</si>
  <si>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</si>
  <si>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</si>
  <si>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</si>
  <si>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</si>
  <si>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</si>
  <si>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</si>
  <si>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</si>
  <si>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</si>
  <si>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</si>
  <si>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</si>
  <si>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</si>
  <si>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</si>
  <si>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</si>
  <si>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</si>
  <si>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</si>
  <si>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</si>
  <si>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</si>
  <si>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</si>
  <si>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</si>
  <si>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</si>
  <si>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</si>
  <si>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</si>
  <si>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</si>
  <si>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</si>
  <si>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</si>
  <si>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</si>
  <si>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</si>
  <si>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</si>
  <si>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</si>
  <si>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</si>
  <si>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</si>
  <si>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</si>
  <si>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</si>
  <si>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</si>
  <si>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</si>
  <si>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</si>
  <si>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</si>
  <si>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</si>
  <si>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</si>
  <si>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</si>
  <si>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</si>
  <si>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</si>
  <si>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</si>
  <si>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</si>
  <si>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</si>
  <si>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</si>
  <si>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</si>
  <si>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</si>
  <si>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</si>
  <si>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</si>
  <si>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</si>
  <si>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</si>
  <si>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</si>
  <si>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</si>
  <si>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</si>
  <si>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</si>
  <si>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</si>
  <si>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</si>
  <si>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</si>
  <si>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</si>
  <si>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</si>
  <si>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</si>
  <si>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</si>
  <si>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</si>
  <si>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</si>
  <si>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</si>
  <si>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</si>
  <si>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</si>
  <si>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</si>
  <si>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</si>
  <si>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</si>
  <si>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</si>
  <si>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</si>
  <si>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</si>
  <si>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</si>
  <si>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</si>
  <si>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</si>
  <si>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</si>
  <si>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</si>
  <si>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</si>
  <si>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</si>
  <si>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</si>
  <si>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</si>
  <si>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</si>
  <si>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</si>
  <si>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</si>
  <si>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</si>
  <si>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</si>
  <si>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</si>
  <si>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</si>
  <si>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</si>
  <si>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</si>
  <si>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</si>
  <si>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</si>
  <si>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</si>
  <si>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</si>
  <si>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</si>
  <si>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</si>
  <si>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</si>
  <si>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</si>
  <si>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</si>
  <si>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</si>
  <si>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</si>
  <si>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</si>
  <si>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</si>
  <si>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</si>
  <si>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</si>
  <si>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</si>
  <si>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</si>
  <si>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</si>
  <si>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</si>
  <si>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</si>
  <si>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</si>
  <si>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</si>
  <si>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</si>
  <si>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</si>
  <si>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</si>
  <si>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</si>
  <si>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</si>
  <si>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</si>
  <si>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</si>
  <si>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</si>
  <si>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</si>
  <si>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</si>
  <si>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</si>
  <si>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</si>
  <si>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</si>
  <si>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</si>
  <si>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</si>
  <si>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</si>
  <si>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</si>
  <si>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</si>
  <si>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</si>
  <si>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</si>
  <si>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</si>
  <si>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</si>
  <si>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</si>
  <si>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</si>
  <si>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</si>
  <si>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</si>
  <si>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</si>
  <si>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</si>
  <si>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</si>
  <si>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</si>
  <si>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</si>
  <si>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</si>
  <si>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</si>
  <si>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</si>
  <si>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</si>
  <si>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</si>
  <si>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</si>
  <si>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</si>
  <si>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</si>
  <si>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</si>
  <si>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</si>
  <si>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</si>
  <si>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</si>
  <si>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</si>
  <si>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</si>
  <si>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</si>
  <si>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</si>
  <si>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</si>
  <si>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</si>
  <si>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</si>
  <si>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</si>
  <si>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</si>
  <si>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</si>
  <si>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</si>
  <si>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</si>
  <si>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</si>
  <si>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</si>
  <si>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</si>
  <si>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</si>
  <si>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</si>
  <si>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</si>
  <si>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</si>
  <si>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</si>
  <si>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</si>
  <si>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</si>
  <si>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</si>
  <si>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</si>
  <si>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</si>
  <si>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</si>
  <si>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</si>
  <si>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</si>
  <si>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</si>
  <si>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</si>
  <si>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</si>
  <si>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</si>
  <si>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</si>
  <si>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</si>
  <si>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</si>
  <si>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</si>
  <si>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</si>
  <si>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</si>
  <si>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</si>
  <si>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</si>
  <si>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</si>
  <si>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</si>
  <si>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</si>
  <si>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</si>
  <si>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</si>
  <si>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</si>
  <si>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</si>
  <si>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</si>
  <si>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</si>
  <si>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</si>
  <si>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</si>
  <si>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</si>
  <si>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</si>
  <si>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</si>
  <si>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</si>
  <si>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</si>
  <si>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</si>
  <si>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</si>
  <si>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</si>
  <si>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</si>
  <si>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</si>
  <si>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</si>
  <si>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</si>
  <si>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</si>
  <si>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</si>
  <si>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</si>
  <si>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</si>
  <si>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</si>
  <si>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</si>
  <si>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</si>
  <si>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</si>
  <si>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</si>
  <si>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</si>
  <si>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</si>
  <si>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</si>
  <si>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</si>
  <si>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</si>
  <si>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</si>
  <si>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</si>
  <si>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</si>
  <si>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</si>
  <si>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</si>
  <si>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</si>
  <si>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</si>
  <si>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</si>
  <si>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</si>
  <si>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</si>
  <si>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</si>
  <si>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</si>
  <si>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</si>
  <si>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</si>
  <si>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</si>
  <si>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</si>
  <si>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</si>
  <si>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</si>
  <si>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</si>
  <si>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</si>
  <si>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</si>
  <si>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</si>
  <si>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</si>
  <si>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</si>
  <si>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</si>
  <si>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</si>
  <si>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</si>
  <si>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</si>
  <si>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</si>
  <si>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</si>
  <si>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</si>
  <si>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</si>
  <si>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</si>
  <si>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</si>
  <si>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</si>
  <si>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</si>
  <si>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</si>
  <si>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</si>
  <si>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</si>
  <si>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</si>
  <si>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</si>
  <si>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</si>
  <si>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</si>
  <si>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</si>
  <si>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</si>
  <si>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</si>
  <si>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</si>
  <si>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</si>
  <si>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</si>
  <si>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</si>
  <si>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</si>
  <si>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</si>
  <si>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</si>
  <si>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</si>
  <si>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</si>
  <si>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</si>
  <si>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</si>
  <si>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</si>
  <si>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</si>
  <si>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</si>
  <si>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</si>
  <si>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</si>
  <si>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</si>
  <si>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</si>
  <si>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</si>
  <si>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</si>
  <si>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</si>
  <si>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</si>
  <si>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</si>
  <si>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</si>
  <si>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</si>
  <si>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</si>
  <si>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</si>
  <si>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</si>
  <si>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</si>
  <si>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</si>
  <si>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</si>
  <si>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</si>
  <si>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</si>
  <si>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</si>
  <si>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</si>
  <si>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</si>
  <si>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</si>
  <si>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</si>
  <si>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</si>
  <si>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</si>
  <si>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</si>
  <si>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</si>
  <si>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</si>
  <si>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</si>
  <si>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</si>
  <si>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</si>
  <si>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</si>
  <si>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</si>
  <si>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</si>
  <si>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</si>
  <si>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</si>
  <si>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</si>
  <si>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</si>
  <si>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</si>
  <si>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</si>
  <si>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</si>
  <si>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</si>
  <si>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</si>
  <si>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</si>
  <si>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</si>
  <si>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</si>
  <si>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</si>
  <si>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</si>
  <si>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</si>
  <si>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</si>
  <si>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</si>
  <si>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</si>
  <si>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</si>
  <si>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</si>
  <si>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</si>
  <si>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</si>
  <si>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</si>
  <si>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</si>
  <si>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</si>
  <si>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</si>
  <si>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</si>
  <si>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</si>
  <si>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</si>
  <si>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</si>
  <si>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</si>
  <si>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</si>
  <si>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</si>
  <si>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</si>
  <si>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</si>
  <si>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</si>
  <si>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</si>
  <si>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</si>
  <si>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</si>
  <si>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</si>
  <si>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</si>
  <si>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</si>
  <si>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</si>
  <si>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</si>
  <si>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</si>
  <si>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</si>
  <si>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</si>
  <si>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</si>
  <si>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</si>
  <si>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</si>
  <si>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</si>
  <si>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</si>
  <si>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</si>
  <si>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</si>
  <si>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</si>
  <si>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</si>
  <si>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</si>
  <si>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</si>
  <si>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</si>
  <si>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</si>
  <si>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</si>
  <si>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</si>
  <si>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</si>
  <si>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</si>
  <si>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</si>
  <si>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</si>
  <si>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</si>
  <si>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</si>
  <si>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</si>
  <si>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</si>
  <si>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</si>
  <si>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</si>
  <si>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</si>
  <si>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</si>
  <si>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</si>
  <si>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</si>
  <si>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</si>
  <si>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</si>
  <si>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</si>
  <si>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</si>
  <si>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</si>
  <si>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</si>
  <si>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</si>
  <si>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</si>
  <si>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</si>
  <si>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</si>
  <si>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</si>
  <si>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</si>
  <si>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</si>
  <si>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</si>
  <si>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</si>
  <si>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</si>
  <si>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</si>
  <si>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</si>
  <si>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</si>
  <si>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</si>
  <si>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</si>
  <si>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</si>
  <si>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</si>
  <si>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</si>
  <si>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</si>
  <si>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</si>
  <si>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</si>
  <si>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</si>
  <si>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</si>
  <si>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</si>
  <si>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</si>
  <si>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</si>
  <si>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</si>
  <si>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</si>
  <si>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</si>
  <si>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</si>
  <si>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</si>
  <si>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</si>
  <si>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</si>
  <si>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</si>
  <si>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</si>
  <si>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</si>
  <si>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</si>
  <si>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</si>
  <si>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</si>
  <si>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</si>
  <si>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</si>
  <si>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</si>
  <si>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</si>
  <si>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</si>
  <si>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</si>
  <si>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</si>
  <si>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</si>
  <si>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</si>
  <si>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</si>
  <si>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</si>
  <si>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</si>
  <si>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</si>
  <si>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</si>
  <si>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</si>
  <si>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</si>
  <si>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</si>
  <si>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</si>
  <si>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</si>
  <si>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</si>
  <si>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</si>
  <si>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</si>
  <si>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</si>
  <si>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</si>
  <si>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</si>
  <si>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</si>
  <si>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</si>
  <si>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</si>
  <si>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</si>
  <si>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</si>
  <si>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</si>
  <si>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</si>
  <si>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</si>
  <si>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</si>
  <si>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</si>
  <si>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</si>
  <si>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</si>
  <si>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</si>
  <si>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</si>
  <si>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</si>
  <si>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</si>
  <si>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</si>
  <si>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</si>
  <si>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</si>
  <si>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</si>
  <si>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</si>
  <si>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</si>
  <si>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</si>
  <si>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</si>
  <si>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</si>
  <si>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</si>
  <si>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</si>
  <si>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</si>
  <si>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</si>
  <si>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</si>
  <si>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</si>
  <si>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</si>
  <si>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</si>
  <si>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</si>
  <si>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</si>
  <si>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</si>
  <si>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</si>
  <si>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</si>
  <si>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</si>
  <si>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</si>
  <si>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</si>
  <si>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</si>
  <si>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</si>
  <si>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</si>
  <si>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</si>
  <si>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</si>
  <si>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</si>
  <si>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</si>
  <si>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</si>
  <si>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</si>
  <si>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</si>
  <si>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</si>
  <si>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</si>
  <si>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</si>
  <si>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</si>
  <si>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</si>
  <si>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</si>
  <si>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</si>
  <si>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</si>
  <si>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</si>
  <si>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</si>
  <si>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</si>
  <si>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</si>
  <si>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</si>
  <si>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</si>
  <si>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</si>
  <si>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</si>
  <si>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</si>
  <si>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</si>
  <si>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</si>
  <si>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</si>
  <si>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</si>
  <si>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</si>
  <si>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</si>
  <si>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</si>
  <si>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</si>
  <si>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</si>
  <si>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</si>
  <si>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</si>
  <si>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</si>
  <si>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</si>
  <si>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</si>
  <si>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</si>
  <si>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</si>
  <si>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</si>
  <si>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</si>
  <si>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</si>
  <si>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</si>
  <si>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</si>
  <si>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</si>
  <si>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</si>
  <si>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</si>
  <si>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</si>
  <si>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</si>
  <si>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</si>
  <si>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</si>
  <si>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</si>
  <si>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</si>
  <si>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</si>
  <si>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</si>
  <si>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</si>
  <si>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</si>
  <si>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</si>
  <si>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</si>
  <si>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</si>
  <si>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</si>
  <si>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</si>
  <si>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</si>
  <si>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</si>
  <si>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</si>
  <si>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</si>
  <si>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</si>
  <si>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</si>
  <si>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</si>
  <si>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</si>
  <si>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</si>
  <si>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</si>
  <si>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</si>
  <si>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</si>
  <si>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</si>
  <si>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</si>
  <si>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</si>
  <si>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</si>
  <si>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</si>
  <si>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</si>
  <si>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</si>
  <si>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</si>
  <si>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</si>
  <si>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</si>
  <si>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</si>
  <si>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</si>
  <si>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</si>
  <si>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</si>
  <si>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</si>
  <si>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</si>
  <si>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</si>
  <si>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</si>
  <si>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</si>
  <si>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</si>
  <si>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</si>
  <si>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</si>
  <si>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</si>
  <si>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</si>
  <si>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</si>
  <si>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</si>
  <si>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</si>
  <si>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</si>
  <si>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</si>
  <si>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</si>
  <si>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</si>
  <si>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</si>
  <si>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</si>
  <si>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</si>
  <si>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</si>
  <si>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</si>
  <si>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</si>
  <si>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</si>
  <si>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</si>
  <si>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</si>
  <si>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</si>
  <si>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</si>
  <si>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</si>
  <si>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</si>
  <si>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</si>
  <si>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</si>
  <si>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</si>
  <si>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</si>
  <si>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</si>
  <si>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</si>
  <si>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</si>
  <si>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</si>
  <si>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</si>
  <si>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</si>
  <si>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</si>
  <si>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</si>
  <si>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</si>
  <si>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</si>
  <si>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</si>
  <si>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</si>
  <si>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</si>
  <si>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</si>
  <si>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</si>
  <si>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</si>
  <si>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</si>
  <si>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</si>
  <si>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</si>
  <si>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</si>
  <si>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</si>
  <si>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</si>
  <si>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</si>
  <si>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</si>
  <si>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</si>
  <si>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</si>
  <si>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</si>
  <si>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</si>
  <si>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</si>
  <si>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</si>
  <si>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</si>
  <si>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</si>
  <si>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</si>
  <si>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</si>
  <si>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</si>
  <si>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</si>
  <si>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</si>
  <si>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</si>
  <si>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</si>
  <si>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</si>
  <si>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</si>
  <si>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</si>
  <si>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</si>
  <si>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</si>
  <si>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</si>
  <si>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</si>
  <si>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</si>
  <si>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</si>
  <si>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</si>
  <si>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</si>
  <si>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</si>
  <si>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</si>
  <si>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</si>
  <si>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</si>
  <si>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</si>
  <si>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</si>
  <si>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</si>
  <si>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</si>
  <si>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</si>
  <si>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</si>
  <si>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</si>
  <si>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</si>
  <si>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</si>
  <si>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</si>
  <si>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</si>
  <si>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</si>
  <si>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</si>
  <si>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</si>
  <si>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</si>
  <si>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</si>
  <si>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</si>
  <si>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</si>
  <si>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</si>
  <si>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</si>
  <si>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</si>
  <si>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</si>
  <si>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</si>
  <si>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</si>
  <si>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</si>
  <si>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</si>
  <si>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</si>
  <si>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</si>
  <si>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</si>
  <si>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</si>
  <si>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</si>
  <si>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</si>
  <si>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</si>
  <si>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</si>
  <si>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</si>
  <si>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</si>
  <si>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</si>
  <si>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</si>
  <si>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</si>
  <si>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</si>
  <si>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</si>
  <si>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</si>
  <si>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</si>
  <si>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</si>
  <si>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</si>
  <si>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</si>
  <si>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</si>
  <si>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</si>
  <si>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</si>
  <si>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</si>
  <si>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</si>
  <si>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</si>
  <si>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</si>
  <si>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</si>
  <si>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</si>
  <si>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</si>
  <si>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</si>
  <si>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</si>
  <si>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</si>
  <si>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</si>
  <si>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</si>
  <si>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</si>
  <si>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</si>
  <si>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</si>
  <si>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</si>
  <si>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</si>
  <si>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</si>
  <si>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</si>
  <si>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</si>
  <si>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</si>
  <si>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</si>
  <si>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</si>
  <si>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</si>
  <si>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</si>
  <si>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</si>
  <si>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</si>
  <si>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</si>
  <si>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</si>
  <si>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</si>
  <si>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</si>
  <si>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</si>
  <si>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</si>
  <si>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</si>
  <si>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</si>
  <si>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</si>
  <si>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</si>
  <si>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</si>
  <si>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</si>
  <si>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</si>
  <si>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</si>
  <si>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</si>
  <si>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</si>
  <si>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</si>
  <si>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</si>
  <si>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</si>
  <si>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</si>
  <si>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</si>
  <si>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</si>
  <si>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</si>
  <si>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</si>
  <si>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</si>
  <si>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</si>
  <si>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</si>
  <si>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</si>
  <si>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</si>
  <si>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</si>
  <si>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</si>
  <si>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</si>
  <si>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</si>
  <si>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</si>
  <si>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</si>
  <si>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</si>
  <si>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</si>
  <si>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</si>
  <si>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</si>
  <si>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</si>
  <si>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</si>
  <si>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</si>
  <si>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</si>
  <si>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</si>
  <si>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</si>
  <si>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</si>
  <si>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</si>
  <si>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</si>
  <si>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</si>
  <si>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</si>
  <si>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</si>
  <si>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</si>
  <si>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</si>
  <si>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</si>
  <si>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</si>
  <si>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</si>
  <si>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</si>
  <si>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</si>
  <si>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</si>
  <si>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</si>
  <si>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</si>
  <si>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</si>
  <si>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</si>
  <si>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</si>
  <si>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</si>
  <si>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</si>
  <si>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</si>
  <si>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</si>
  <si>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</si>
  <si>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</si>
  <si>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</si>
  <si>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</si>
  <si>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</si>
  <si>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</si>
  <si>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</si>
  <si>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</si>
  <si>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</si>
  <si>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</si>
  <si>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</si>
  <si>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</si>
  <si>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</si>
  <si>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</si>
  <si>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</si>
  <si>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</si>
  <si>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</si>
  <si>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</si>
  <si>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</si>
  <si>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</si>
  <si>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</si>
  <si>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</si>
  <si>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</si>
  <si>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</si>
  <si>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</si>
  <si>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</si>
  <si>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</si>
  <si>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</si>
  <si>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</si>
  <si>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</si>
  <si>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</si>
  <si>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</si>
  <si>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</si>
  <si>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</si>
  <si>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</si>
  <si>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</si>
  <si>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</si>
  <si>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</si>
  <si>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</si>
  <si>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</si>
  <si>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</si>
  <si>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</si>
  <si>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</si>
  <si>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</si>
  <si>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</si>
  <si>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</si>
  <si>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</si>
  <si>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</si>
  <si>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</si>
  <si>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</si>
  <si>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</si>
  <si>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</si>
  <si>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</si>
  <si>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</si>
  <si>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</si>
  <si>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</si>
  <si>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</si>
  <si>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</si>
  <si>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</si>
  <si>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</si>
  <si>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</si>
  <si>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</si>
  <si>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</si>
  <si>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</si>
  <si>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</si>
  <si>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</si>
  <si>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</si>
  <si>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</si>
  <si>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</si>
  <si>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</si>
  <si>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</si>
  <si>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</si>
  <si>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</si>
  <si>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</si>
  <si>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</si>
  <si>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</si>
  <si>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</si>
  <si>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</si>
  <si>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</si>
  <si>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</si>
  <si>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</si>
  <si>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</si>
  <si>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</si>
  <si>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</si>
  <si>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</si>
  <si>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</si>
  <si>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</si>
  <si>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</si>
  <si>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</si>
  <si>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</si>
  <si>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</si>
  <si>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</si>
  <si>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</si>
  <si>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</si>
  <si>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</si>
  <si>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</si>
  <si>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</si>
  <si>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</si>
  <si>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</si>
  <si>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</si>
  <si>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</si>
  <si>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</si>
  <si>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</si>
  <si>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</si>
  <si>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</si>
  <si>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</si>
  <si>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</si>
  <si>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</si>
  <si>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</si>
  <si>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</si>
  <si>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</si>
  <si>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</si>
  <si>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</si>
  <si>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</si>
  <si>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</si>
  <si>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</si>
  <si>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</si>
  <si>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</si>
  <si>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</si>
  <si>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</si>
  <si>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</si>
  <si>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</si>
  <si>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</si>
  <si>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</si>
  <si>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</si>
  <si>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</si>
  <si>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</si>
  <si>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</si>
  <si>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</si>
  <si>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</si>
  <si>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</si>
  <si>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</si>
  <si>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</si>
  <si>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</si>
  <si>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</si>
  <si>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</si>
  <si>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</si>
  <si>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</si>
  <si>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</si>
  <si>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</si>
  <si>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</si>
  <si>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</si>
  <si>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</si>
  <si>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</si>
  <si>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</si>
  <si>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</si>
  <si>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</si>
  <si>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</si>
  <si>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</si>
  <si>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</si>
  <si>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</si>
  <si>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</si>
  <si>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</si>
  <si>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</si>
  <si>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</si>
  <si>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</si>
  <si>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</si>
  <si>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</si>
  <si>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</si>
  <si>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</si>
  <si>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</si>
  <si>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</si>
  <si>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</si>
  <si>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</si>
  <si>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</si>
  <si>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</si>
  <si>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</si>
  <si>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</si>
  <si>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</si>
  <si>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</si>
  <si>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</si>
  <si>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</si>
  <si>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</si>
  <si>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</si>
  <si>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</si>
  <si>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</si>
  <si>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</si>
  <si>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</si>
  <si>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</si>
  <si>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</si>
  <si>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</si>
  <si>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</si>
  <si>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</si>
  <si>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</si>
  <si>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</si>
  <si>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</si>
  <si>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</si>
  <si>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</si>
  <si>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</si>
  <si>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</si>
  <si>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</si>
  <si>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</si>
  <si>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</si>
  <si>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</si>
  <si>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</si>
  <si>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</si>
  <si>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</si>
  <si>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</si>
  <si>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</si>
  <si>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</si>
  <si>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</si>
  <si>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</si>
  <si>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</si>
  <si>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</si>
  <si>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</si>
  <si>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</si>
  <si>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</si>
  <si>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</si>
  <si>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</si>
  <si>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</si>
  <si>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</si>
  <si>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</si>
  <si>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</si>
  <si>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</si>
  <si>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</si>
  <si>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</si>
  <si>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</si>
  <si>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</si>
  <si>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</si>
  <si>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</si>
  <si>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</si>
  <si>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</si>
  <si>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</si>
  <si>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</si>
  <si>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</si>
  <si>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</si>
  <si>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</si>
  <si>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</si>
  <si>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</si>
  <si>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</si>
  <si>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</si>
  <si>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</si>
  <si>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</si>
  <si>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</si>
  <si>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</si>
  <si>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</si>
  <si>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</si>
  <si>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</si>
  <si>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</si>
  <si>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</si>
  <si>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</si>
  <si>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</si>
  <si>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</si>
  <si>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</si>
  <si>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</si>
  <si>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</si>
  <si>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</si>
  <si>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</si>
  <si>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</si>
  <si>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</si>
  <si>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</si>
  <si>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</si>
  <si>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</si>
  <si>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</si>
  <si>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</si>
  <si>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</si>
  <si>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</si>
  <si>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</si>
  <si>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</si>
  <si>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</si>
  <si>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</si>
  <si>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</si>
  <si>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</si>
  <si>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</si>
  <si>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</si>
  <si>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</si>
  <si>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</si>
  <si>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</si>
  <si>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</si>
  <si>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</si>
  <si>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</si>
  <si>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</si>
  <si>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</si>
  <si>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</si>
  <si>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</si>
  <si>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</si>
  <si>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</si>
  <si>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</si>
  <si>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</si>
  <si>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</si>
  <si>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</si>
  <si>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</si>
  <si>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</si>
  <si>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</si>
  <si>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</si>
  <si>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</si>
  <si>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</si>
  <si>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</si>
  <si>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</si>
  <si>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</si>
  <si>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</si>
  <si>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</si>
  <si>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</si>
  <si>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</si>
  <si>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</si>
  <si>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</si>
  <si>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</si>
  <si>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</si>
  <si>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</si>
  <si>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</si>
  <si>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</si>
  <si>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</si>
  <si>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</si>
  <si>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</si>
  <si>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</si>
  <si>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</si>
  <si>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</si>
  <si>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</si>
  <si>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</si>
  <si>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</si>
  <si>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</si>
  <si>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</si>
  <si>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</si>
  <si>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</si>
  <si>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</si>
  <si>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</si>
  <si>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</si>
  <si>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</si>
  <si>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</si>
  <si>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</si>
  <si>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</si>
  <si>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</si>
  <si>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</si>
  <si>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</si>
  <si>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</si>
  <si>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</si>
  <si>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</si>
  <si>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</si>
  <si>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</si>
  <si>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</si>
  <si>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</si>
  <si>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</si>
  <si>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</si>
  <si>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</si>
  <si>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</si>
  <si>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</si>
  <si>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</si>
  <si>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</si>
  <si>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</si>
  <si>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</si>
  <si>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</si>
  <si>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</si>
  <si>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</si>
  <si>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</si>
  <si>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</si>
  <si>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</si>
  <si>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</si>
  <si>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</si>
  <si>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</si>
  <si>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</si>
  <si>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</si>
  <si>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</si>
  <si>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</si>
  <si>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</si>
  <si>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</si>
  <si>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</si>
  <si>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</si>
  <si>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</si>
  <si>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</si>
  <si>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</si>
  <si>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</si>
  <si>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</si>
  <si>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</si>
  <si>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</si>
  <si>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</si>
  <si>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</si>
  <si>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</si>
  <si>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</si>
  <si>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</si>
  <si>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</si>
  <si>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</si>
  <si>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</si>
  <si>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</si>
  <si>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</si>
  <si>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</si>
  <si>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</si>
  <si>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</si>
  <si>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</si>
  <si>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</si>
  <si>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</si>
  <si>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</si>
  <si>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</si>
  <si>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</si>
  <si>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</si>
  <si>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</si>
  <si>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</si>
  <si>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</si>
  <si>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</si>
  <si>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</si>
  <si>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</si>
  <si>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</si>
  <si>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</si>
  <si>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</si>
  <si>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</si>
  <si>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</si>
  <si>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</si>
  <si>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</si>
  <si>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</si>
  <si>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</si>
  <si>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</si>
  <si>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</si>
  <si>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</si>
  <si>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</si>
  <si>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</si>
  <si>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</si>
  <si>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</si>
  <si>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</si>
  <si>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</si>
  <si>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</si>
  <si>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</si>
  <si>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</si>
  <si>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</si>
  <si>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</si>
  <si>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</si>
  <si>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</si>
  <si>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</si>
  <si>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</si>
  <si>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</si>
  <si>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</si>
  <si>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</si>
  <si>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</si>
  <si>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</si>
  <si>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</si>
  <si>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</si>
  <si>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</si>
  <si>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</si>
  <si>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</si>
  <si>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</si>
  <si>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</si>
  <si>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</si>
  <si>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</si>
  <si>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</si>
  <si>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</si>
  <si>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</si>
  <si>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</si>
  <si>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</si>
  <si>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</si>
  <si>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</si>
  <si>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</si>
  <si>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</si>
  <si>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</si>
  <si>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</si>
  <si>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</si>
  <si>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</si>
  <si>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</si>
  <si>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</si>
  <si>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</si>
  <si>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</si>
  <si>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</si>
  <si>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</si>
  <si>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</si>
  <si>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</si>
  <si>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</si>
  <si>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</si>
  <si>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</si>
  <si>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</si>
  <si>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</si>
  <si>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</si>
  <si>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</si>
  <si>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</si>
  <si>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</si>
  <si>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</si>
  <si>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</si>
  <si>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</si>
  <si>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</si>
  <si>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</si>
  <si>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</si>
  <si>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</si>
  <si>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</si>
  <si>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</si>
  <si>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</si>
  <si>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</si>
  <si>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</si>
  <si>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</si>
  <si>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</si>
  <si>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</si>
  <si>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</si>
  <si>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</si>
  <si>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</si>
  <si>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</si>
  <si>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</si>
  <si>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</si>
  <si>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</si>
  <si>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</si>
  <si>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</si>
  <si>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</si>
  <si>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</si>
  <si>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</si>
  <si>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</si>
  <si>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</si>
  <si>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</si>
  <si>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</si>
  <si>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</si>
  <si>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</si>
  <si>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</si>
  <si>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</si>
  <si>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</si>
  <si>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</si>
  <si>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</si>
  <si>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</si>
  <si>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</si>
  <si>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</si>
  <si>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</si>
  <si>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</si>
  <si>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</si>
  <si>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</si>
  <si>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</si>
  <si>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</si>
  <si>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</si>
  <si>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</si>
  <si>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</si>
  <si>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</si>
  <si>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</si>
  <si>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</si>
  <si>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</si>
  <si>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</si>
  <si>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</si>
  <si>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</si>
  <si>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</si>
  <si>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</si>
  <si>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</si>
  <si>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</si>
  <si>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</si>
  <si>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</si>
  <si>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</si>
  <si>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</si>
  <si>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</si>
  <si>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</si>
  <si>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</si>
  <si>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</si>
  <si>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</si>
  <si>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</si>
  <si>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</si>
  <si>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</si>
  <si>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</si>
  <si>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</si>
  <si>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</si>
  <si>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</si>
  <si>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</si>
  <si>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</si>
  <si>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</si>
  <si>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</si>
  <si>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</si>
  <si>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</si>
  <si>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</si>
  <si>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</si>
  <si>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</si>
  <si>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</si>
  <si>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</si>
  <si>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</si>
  <si>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</si>
  <si>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</si>
  <si>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</si>
  <si>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</si>
  <si>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</si>
  <si>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</si>
  <si>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</si>
  <si>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</si>
  <si>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</si>
  <si>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</si>
  <si>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</si>
  <si>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</si>
  <si>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</si>
  <si>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</si>
  <si>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</si>
  <si>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</si>
  <si>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</si>
  <si>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</si>
  <si>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</si>
  <si>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</si>
  <si>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</si>
  <si>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</si>
  <si>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</si>
  <si>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</si>
  <si>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</si>
  <si>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</si>
  <si>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</si>
  <si>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</si>
  <si>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</si>
  <si>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</si>
  <si>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</si>
  <si>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</si>
  <si>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</si>
  <si>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</si>
  <si>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</si>
  <si>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</si>
  <si>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</si>
  <si>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</si>
  <si>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</si>
  <si>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</si>
  <si>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</si>
  <si>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</si>
  <si>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</si>
  <si>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</si>
  <si>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</si>
  <si>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</si>
  <si>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</si>
  <si>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</si>
  <si>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</si>
  <si>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</si>
  <si>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</si>
  <si>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</si>
  <si>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</si>
  <si>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</si>
  <si>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</si>
  <si>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</si>
  <si>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</si>
  <si>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</si>
  <si>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</si>
  <si>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</si>
  <si>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</si>
  <si>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</si>
  <si>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</si>
  <si>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</si>
  <si>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</si>
  <si>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</si>
  <si>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</si>
  <si>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</si>
  <si>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</si>
  <si>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</si>
  <si>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</si>
  <si>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</si>
  <si>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</si>
  <si>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</si>
  <si>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</si>
  <si>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</si>
  <si>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</si>
  <si>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</si>
  <si>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</si>
  <si>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</si>
  <si>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</si>
  <si>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</si>
  <si>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</si>
  <si>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</si>
  <si>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</si>
  <si>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</si>
  <si>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</si>
  <si>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</si>
  <si>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</si>
  <si>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</si>
  <si>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</si>
  <si>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</si>
  <si>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</si>
  <si>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</si>
  <si>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</si>
  <si>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</si>
  <si>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</si>
  <si>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</si>
  <si>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</si>
  <si>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</si>
  <si>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</si>
  <si>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</si>
  <si>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</si>
  <si>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</si>
  <si>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</si>
  <si>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</si>
  <si>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</si>
  <si>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</si>
  <si>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</si>
  <si>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</si>
  <si>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</si>
  <si>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</si>
  <si>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</si>
  <si>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</si>
  <si>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</si>
  <si>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</si>
  <si>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</si>
  <si>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</si>
  <si>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</si>
  <si>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</si>
  <si>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</si>
  <si>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</si>
  <si>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</si>
  <si>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</si>
  <si>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</si>
  <si>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</si>
  <si>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</si>
  <si>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</si>
  <si>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</si>
  <si>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</si>
  <si>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</si>
  <si>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</si>
  <si>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</si>
  <si>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</si>
  <si>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</si>
  <si>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</si>
  <si>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</si>
  <si>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</si>
  <si>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</si>
  <si>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</si>
  <si>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</si>
  <si>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</si>
  <si>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</si>
  <si>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</si>
  <si>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</si>
  <si>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</si>
  <si>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</si>
  <si>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</si>
  <si>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</si>
  <si>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</si>
  <si>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</si>
  <si>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</si>
  <si>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</si>
  <si>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</si>
  <si>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</si>
  <si>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</si>
  <si>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</si>
  <si>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</si>
  <si>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</si>
  <si>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</si>
  <si>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</si>
  <si>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</si>
  <si>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</si>
  <si>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</si>
  <si>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</si>
  <si>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</si>
  <si>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</si>
  <si>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</si>
  <si>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</si>
  <si>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</si>
  <si>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</si>
  <si>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</si>
  <si>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</si>
  <si>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</si>
  <si>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</si>
  <si>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</si>
  <si>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</si>
  <si>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</si>
  <si>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</si>
  <si>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</si>
  <si>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</si>
  <si>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</si>
  <si>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</si>
  <si>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</si>
  <si>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</si>
  <si>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</si>
  <si>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</si>
  <si>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</si>
  <si>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</si>
  <si>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</si>
  <si>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</si>
  <si>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</si>
  <si>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</si>
  <si>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</si>
  <si>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</si>
  <si>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</si>
  <si>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</si>
  <si>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</si>
  <si>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</si>
  <si>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</si>
  <si>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</si>
  <si>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</si>
  <si>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</si>
  <si>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</si>
  <si>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</si>
  <si>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</si>
  <si>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</si>
  <si>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</si>
  <si>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</si>
  <si>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</si>
  <si>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</si>
  <si>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</si>
  <si>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</si>
  <si>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</si>
  <si>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</si>
  <si>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</si>
  <si>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</si>
  <si>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</si>
  <si>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</si>
  <si>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</si>
  <si>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</si>
  <si>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</si>
  <si>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</si>
  <si>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</si>
  <si>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</si>
  <si>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</si>
  <si>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</si>
  <si>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</si>
  <si>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</si>
  <si>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</si>
  <si>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</si>
  <si>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</si>
  <si>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</si>
  <si>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</si>
  <si>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</si>
  <si>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</si>
  <si>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</si>
  <si>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</si>
  <si>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</si>
  <si>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</si>
  <si>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</si>
  <si>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</si>
  <si>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</si>
  <si>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</si>
  <si>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</si>
  <si>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</si>
  <si>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</si>
  <si>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</si>
  <si>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</si>
  <si>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</si>
  <si>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</si>
  <si>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</si>
  <si>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</si>
  <si>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</si>
  <si>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</si>
  <si>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</si>
  <si>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</si>
  <si>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</si>
  <si>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</si>
  <si>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</si>
  <si>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</si>
  <si>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</si>
  <si>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</si>
  <si>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</si>
  <si>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</si>
  <si>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</si>
  <si>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</si>
  <si>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</si>
  <si>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</si>
  <si>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</si>
  <si>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</si>
  <si>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</si>
  <si>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</si>
  <si>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</si>
  <si>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</si>
  <si>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</si>
  <si>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</si>
  <si>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</si>
  <si>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</si>
  <si>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</si>
  <si>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</si>
  <si>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</si>
  <si>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</si>
  <si>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</si>
  <si>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</si>
  <si>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</si>
  <si>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</si>
  <si>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</si>
  <si>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</si>
  <si>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</si>
  <si>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</si>
  <si>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</si>
  <si>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</si>
  <si>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</si>
  <si>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</si>
  <si>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</si>
  <si>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</si>
  <si>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</si>
  <si>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</si>
  <si>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</si>
  <si>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</si>
  <si>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</si>
  <si>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</si>
  <si>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</si>
  <si>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</si>
  <si>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</si>
  <si>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</si>
  <si>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</si>
  <si>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</si>
  <si>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</si>
  <si>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</si>
  <si>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</si>
  <si>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</si>
  <si>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</si>
  <si>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</si>
  <si>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</si>
  <si>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</si>
  <si>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</si>
  <si>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</si>
  <si>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</si>
  <si>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</si>
  <si>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</si>
  <si>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</si>
  <si>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</si>
  <si>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</si>
  <si>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</si>
  <si>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</si>
  <si>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</si>
  <si>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</si>
  <si>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</si>
  <si>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</si>
  <si>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</si>
  <si>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</si>
  <si>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</si>
  <si>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</si>
  <si>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</si>
  <si>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</si>
  <si>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</si>
  <si>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</si>
  <si>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</si>
  <si>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</si>
  <si>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</si>
  <si>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</si>
  <si>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</si>
  <si>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</si>
  <si>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</si>
  <si>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</si>
  <si>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</si>
  <si>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</si>
  <si>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</si>
  <si>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</si>
  <si>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</si>
  <si>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</si>
  <si>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</si>
  <si>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</si>
  <si>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</si>
  <si>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</si>
  <si>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</si>
  <si>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</si>
  <si>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</si>
  <si>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</si>
  <si>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</si>
  <si>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</si>
  <si>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</si>
  <si>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</si>
  <si>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</si>
  <si>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</si>
  <si>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</si>
  <si>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</si>
  <si>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</si>
  <si>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</si>
  <si>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</si>
  <si>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</si>
  <si>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</si>
  <si>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</si>
  <si>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</si>
  <si>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</si>
  <si>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</si>
  <si>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</si>
  <si>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</si>
  <si>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</si>
  <si>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</si>
  <si>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</si>
  <si>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</si>
  <si>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</si>
  <si>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</si>
  <si>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</si>
  <si>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</si>
  <si>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</si>
  <si>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</si>
  <si>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</si>
  <si>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</si>
  <si>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</si>
  <si>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</si>
  <si>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</si>
  <si>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</si>
  <si>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</si>
  <si>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</si>
  <si>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</si>
  <si>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</si>
  <si>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</si>
  <si>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</si>
  <si>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</si>
  <si>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</si>
  <si>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</si>
  <si>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</si>
  <si>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</si>
  <si>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</si>
  <si>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</si>
  <si>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</si>
  <si>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</si>
  <si>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</si>
  <si>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</si>
  <si>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</si>
  <si>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</si>
  <si>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</si>
  <si>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</si>
  <si>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</si>
  <si>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</si>
  <si>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</si>
  <si>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</si>
  <si>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</si>
  <si>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</si>
  <si>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</si>
  <si>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</si>
  <si>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</si>
  <si>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</si>
  <si>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</si>
  <si>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</si>
  <si>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</si>
  <si>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</si>
  <si>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</si>
  <si>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</si>
  <si>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</si>
  <si>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</si>
  <si>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</si>
  <si>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</si>
  <si>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</si>
  <si>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</si>
  <si>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</si>
  <si>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</si>
  <si>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</si>
  <si>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</si>
  <si>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</si>
  <si>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</si>
  <si>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</si>
  <si>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</si>
  <si>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</si>
  <si>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</si>
  <si>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</si>
  <si>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</si>
  <si>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</si>
  <si>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</si>
  <si>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</si>
  <si>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</si>
  <si>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</si>
  <si>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</si>
  <si>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</si>
  <si>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</si>
  <si>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</si>
  <si>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</si>
  <si>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</si>
  <si>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</si>
  <si>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</si>
  <si>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</si>
  <si>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</si>
  <si>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</si>
  <si>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</si>
  <si>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</si>
  <si>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</si>
  <si>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</si>
  <si>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</si>
  <si>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</si>
  <si>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</si>
  <si>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</si>
  <si>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</si>
  <si>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</si>
  <si>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</si>
  <si>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</si>
  <si>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</si>
  <si>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</si>
  <si>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</si>
  <si>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</si>
  <si>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</si>
  <si>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</si>
  <si>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</si>
  <si>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</si>
  <si>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</si>
  <si>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</si>
  <si>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</si>
  <si>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</si>
  <si>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</si>
  <si>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</si>
  <si>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</si>
  <si>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</si>
  <si>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</si>
  <si>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</si>
  <si>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</si>
  <si>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</si>
  <si>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</si>
  <si>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</si>
  <si>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</si>
  <si>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</si>
  <si>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</si>
  <si>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</si>
  <si>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</si>
  <si>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</si>
  <si>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</si>
  <si>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</si>
  <si>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</si>
  <si>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</si>
  <si>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</si>
  <si>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</si>
  <si>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</si>
  <si>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</si>
  <si>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</si>
  <si>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</si>
  <si>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</si>
  <si>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</si>
  <si>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</si>
  <si>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</si>
  <si>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</si>
  <si>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</si>
  <si>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</si>
  <si>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</si>
  <si>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</si>
  <si>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</si>
  <si>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</si>
  <si>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</si>
  <si>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</si>
  <si>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</si>
  <si>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</si>
  <si>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</si>
  <si>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</si>
  <si>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</si>
  <si>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</si>
  <si>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</si>
  <si>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</si>
  <si>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</si>
  <si>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</si>
  <si>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</si>
  <si>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</si>
  <si>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</si>
  <si>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</si>
  <si>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</si>
  <si>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</si>
  <si>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</si>
  <si>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</si>
  <si>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</si>
  <si>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</si>
  <si>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</si>
  <si>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</si>
  <si>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</si>
  <si>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</si>
  <si>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</si>
  <si>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</si>
  <si>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</si>
  <si>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</si>
  <si>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</si>
  <si>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</si>
  <si>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</si>
  <si>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</si>
  <si>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</si>
  <si>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</si>
  <si>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</si>
  <si>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</si>
  <si>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</si>
  <si>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</si>
  <si>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</si>
  <si>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</si>
  <si>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</si>
  <si>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</si>
  <si>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</si>
  <si>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</si>
  <si>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</si>
  <si>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</si>
  <si>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</si>
  <si>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</si>
  <si>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</si>
  <si>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</si>
  <si>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</si>
  <si>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</si>
  <si>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</si>
  <si>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</si>
  <si>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</si>
  <si>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</si>
  <si>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</si>
  <si>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</si>
  <si>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</si>
  <si>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</si>
  <si>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</si>
  <si>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</si>
  <si>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</si>
  <si>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</si>
  <si>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</si>
  <si>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</si>
  <si>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</si>
  <si>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</si>
  <si>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</si>
  <si>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</si>
  <si>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</si>
  <si>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</si>
  <si>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</si>
  <si>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</si>
  <si>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</si>
  <si>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</si>
  <si>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</si>
  <si>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</si>
  <si>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</si>
  <si>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</si>
  <si>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</si>
  <si>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</si>
  <si>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</si>
  <si>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</si>
  <si>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</si>
  <si>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</si>
  <si>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</si>
  <si>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</si>
  <si>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</si>
  <si>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</si>
  <si>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</si>
  <si>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</si>
  <si>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</si>
  <si>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</si>
  <si>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</si>
  <si>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</si>
  <si>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</si>
  <si>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</si>
  <si>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</si>
  <si>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</si>
  <si>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</si>
  <si>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</si>
  <si>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</si>
  <si>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</si>
  <si>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</si>
  <si>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</si>
  <si>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</si>
  <si>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</si>
  <si>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</si>
  <si>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</si>
  <si>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</si>
  <si>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</si>
  <si>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</si>
  <si>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</si>
  <si>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</si>
  <si>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</si>
  <si>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</si>
  <si>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</si>
  <si>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</si>
  <si>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</si>
  <si>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</si>
  <si>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</si>
  <si>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</si>
  <si>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</si>
  <si>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</si>
  <si>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</si>
  <si>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</si>
  <si>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</si>
  <si>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</si>
  <si>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</si>
  <si>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</si>
  <si>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</si>
  <si>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</si>
  <si>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</si>
  <si>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</si>
  <si>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</si>
  <si>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</si>
  <si>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</si>
  <si>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</si>
  <si>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</si>
  <si>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</si>
  <si>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</si>
  <si>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</si>
  <si>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</si>
  <si>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</si>
  <si>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</si>
  <si>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</si>
  <si>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</si>
  <si>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</si>
  <si>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</si>
  <si>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</si>
  <si>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</si>
  <si>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</si>
  <si>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</si>
  <si>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</si>
  <si>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</si>
  <si>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</si>
  <si>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</si>
  <si>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</si>
  <si>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</si>
  <si>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</si>
  <si>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</si>
  <si>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</si>
  <si>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</si>
  <si>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</si>
  <si>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</si>
  <si>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</si>
  <si>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</si>
  <si>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</si>
  <si>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</si>
  <si>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</si>
  <si>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</si>
  <si>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</si>
  <si>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</si>
  <si>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</si>
  <si>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</si>
  <si>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</si>
  <si>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</si>
  <si>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</si>
  <si>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</si>
  <si>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</si>
  <si>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</si>
  <si>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</si>
  <si>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</si>
  <si>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</si>
  <si>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</si>
  <si>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</si>
  <si>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</si>
  <si>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</si>
  <si>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</si>
  <si>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</si>
  <si>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</si>
  <si>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</si>
  <si>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</si>
  <si>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</si>
  <si>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</si>
  <si>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</si>
  <si>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</si>
  <si>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</si>
  <si>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</si>
  <si>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</si>
  <si>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</si>
  <si>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</si>
  <si>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</si>
  <si>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</si>
  <si>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</si>
  <si>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</si>
  <si>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</si>
  <si>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</si>
  <si>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</si>
  <si>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</si>
  <si>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</si>
  <si>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</si>
  <si>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</si>
  <si>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</si>
  <si>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</si>
  <si>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</si>
  <si>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</si>
  <si>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</si>
  <si>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</si>
  <si>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</si>
  <si>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</si>
  <si>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</si>
  <si>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</si>
  <si>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</si>
  <si>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</si>
  <si>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</si>
  <si>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</si>
  <si>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</si>
  <si>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</si>
  <si>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</si>
  <si>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</si>
  <si>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</si>
  <si>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</si>
  <si>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</si>
  <si>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</si>
  <si>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</si>
  <si>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</si>
  <si>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</si>
  <si>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</si>
  <si>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</si>
  <si>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</si>
  <si>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</si>
  <si>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</si>
  <si>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</si>
  <si>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</si>
  <si>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</si>
  <si>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</si>
  <si>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</si>
  <si>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</si>
  <si>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</si>
  <si>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</si>
  <si>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</si>
  <si>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</si>
  <si>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</si>
  <si>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</si>
  <si>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</si>
  <si>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</si>
  <si>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</si>
  <si>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</si>
  <si>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</si>
  <si>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</si>
  <si>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</si>
  <si>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</si>
  <si>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</si>
  <si>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</si>
  <si>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</si>
  <si>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</si>
  <si>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</si>
  <si>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</si>
  <si>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</si>
  <si>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</si>
  <si>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</si>
  <si>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</si>
  <si>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</si>
  <si>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</si>
  <si>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</si>
  <si>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</si>
  <si>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</si>
  <si>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</si>
  <si>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</si>
  <si>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</si>
  <si>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</si>
  <si>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</si>
  <si>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</si>
  <si>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</si>
  <si>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</si>
  <si>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</si>
  <si>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</si>
  <si>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</si>
  <si>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</si>
  <si>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</si>
  <si>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</si>
  <si>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</si>
  <si>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</si>
  <si>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</si>
  <si>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</si>
  <si>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</si>
  <si>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</si>
  <si>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</si>
  <si>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</si>
  <si>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</si>
  <si>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</si>
  <si>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</si>
  <si>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</si>
  <si>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</si>
  <si>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</si>
  <si>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</si>
  <si>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</si>
  <si>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</si>
  <si>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</si>
  <si>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</si>
  <si>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</si>
  <si>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</si>
  <si>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</si>
  <si>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</si>
  <si>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</si>
  <si>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</si>
  <si>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</si>
  <si>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</si>
  <si>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</si>
  <si>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</si>
  <si>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</si>
  <si>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</si>
  <si>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</si>
  <si>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</si>
  <si>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</si>
  <si>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</si>
  <si>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</si>
  <si>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</si>
  <si>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</si>
  <si>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</si>
  <si>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</si>
  <si>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</si>
  <si>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</si>
  <si>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</si>
  <si>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</si>
  <si>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</si>
  <si>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</si>
  <si>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</si>
  <si>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</si>
  <si>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</si>
  <si>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</si>
  <si>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</si>
  <si>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</si>
  <si>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</si>
  <si>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</si>
  <si>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</si>
  <si>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</si>
  <si>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</si>
  <si>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</si>
  <si>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</si>
  <si>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</si>
  <si>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</si>
  <si>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</si>
  <si>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</si>
  <si>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</si>
  <si>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</si>
  <si>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</si>
  <si>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</si>
  <si>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</si>
  <si>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</si>
  <si>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</si>
  <si>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</si>
  <si>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</si>
  <si>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</si>
  <si>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</si>
  <si>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</si>
  <si>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</si>
  <si>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</si>
  <si>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</si>
  <si>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</si>
  <si>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</si>
  <si>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</si>
  <si>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</si>
  <si>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</si>
  <si>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</si>
  <si>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</si>
  <si>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</si>
  <si>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</si>
  <si>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</si>
  <si>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</si>
  <si>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</si>
  <si>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</si>
  <si>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</si>
  <si>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</si>
  <si>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</si>
  <si>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</si>
  <si>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</si>
  <si>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</si>
  <si>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</si>
  <si>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</si>
  <si>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</si>
  <si>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</si>
  <si>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</si>
  <si>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</si>
  <si>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</si>
  <si>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</si>
  <si>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</si>
  <si>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</si>
  <si>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</si>
  <si>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</si>
  <si>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</si>
  <si>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</si>
  <si>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</si>
  <si>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</si>
  <si>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</si>
  <si>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</si>
  <si>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</si>
  <si>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</si>
  <si>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</si>
  <si>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</si>
  <si>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</si>
  <si>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</si>
  <si>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</si>
  <si>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</si>
  <si>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</si>
  <si>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</si>
  <si>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</si>
  <si>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</si>
  <si>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</si>
  <si>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</si>
  <si>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</si>
  <si>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</si>
  <si>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</si>
  <si>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</si>
  <si>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</si>
  <si>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</si>
  <si>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</si>
  <si>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</si>
  <si>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</si>
  <si>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</si>
  <si>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</si>
  <si>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</si>
  <si>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</si>
  <si>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</si>
  <si>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</si>
  <si>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</si>
  <si>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</si>
  <si>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</si>
  <si>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</si>
  <si>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</si>
  <si>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</si>
  <si>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</si>
  <si>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</si>
  <si>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</si>
  <si>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</si>
  <si>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</si>
  <si>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</si>
  <si>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</si>
  <si>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</si>
  <si>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</si>
  <si>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</si>
  <si>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</si>
  <si>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</si>
  <si>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</si>
  <si>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</si>
  <si>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</si>
  <si>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</si>
  <si>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</si>
  <si>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</si>
  <si>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</si>
  <si>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</si>
  <si>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</si>
  <si>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</si>
  <si>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</si>
  <si>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</si>
  <si>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</si>
  <si>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</si>
  <si>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</si>
  <si>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</si>
  <si>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</si>
  <si>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</si>
  <si>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</si>
  <si>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</si>
  <si>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</si>
  <si>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</si>
  <si>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</si>
  <si>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</si>
  <si>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</si>
  <si>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</si>
  <si>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</si>
  <si>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</si>
  <si>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</si>
  <si>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</si>
  <si>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</si>
  <si>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</si>
  <si>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</si>
  <si>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</si>
  <si>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</si>
  <si>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</si>
  <si>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</si>
  <si>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</si>
  <si>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</si>
  <si>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</si>
  <si>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</si>
  <si>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</si>
  <si>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</si>
  <si>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</si>
  <si>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</si>
  <si>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</si>
  <si>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</si>
  <si>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</si>
  <si>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</si>
  <si>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</si>
  <si>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</si>
  <si>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</si>
  <si>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</si>
  <si>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</si>
  <si>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</si>
  <si>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</si>
  <si>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</si>
  <si>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</si>
  <si>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</si>
  <si>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</si>
  <si>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</si>
  <si>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</si>
  <si>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</si>
  <si>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</si>
  <si>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</si>
  <si>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</si>
  <si>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</si>
  <si>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</si>
  <si>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</si>
  <si>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</si>
  <si>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</si>
  <si>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</si>
  <si>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</si>
  <si>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</si>
  <si>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</si>
  <si>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</si>
  <si>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</si>
  <si>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</si>
  <si>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</si>
  <si>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</si>
  <si>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</si>
  <si>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</si>
  <si>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</si>
  <si>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</si>
  <si>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</si>
  <si>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</si>
  <si>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</si>
  <si>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</si>
  <si>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</si>
  <si>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</si>
  <si>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</si>
  <si>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</si>
  <si>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</si>
  <si>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</si>
  <si>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</si>
  <si>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</si>
  <si>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</si>
  <si>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</si>
  <si>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</si>
  <si>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</si>
  <si>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</si>
  <si>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</si>
  <si>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</si>
  <si>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</si>
  <si>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</si>
  <si>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</si>
  <si>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</si>
  <si>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</si>
  <si>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</si>
  <si>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</si>
  <si>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</si>
  <si>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</si>
  <si>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</si>
  <si>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</si>
  <si>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</si>
  <si>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</si>
  <si>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</si>
  <si>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</si>
  <si>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</si>
  <si>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</si>
  <si>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</si>
  <si>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</si>
  <si>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</si>
  <si>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</si>
  <si>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</si>
  <si>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</si>
  <si>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</si>
  <si>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</si>
  <si>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</si>
  <si>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</si>
  <si>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</si>
  <si>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</si>
  <si>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</si>
  <si>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</si>
  <si>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</si>
  <si>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</si>
  <si>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</si>
  <si>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</si>
  <si>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</si>
  <si>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</si>
  <si>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</si>
  <si>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</si>
  <si>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</si>
  <si>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</si>
  <si>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</si>
  <si>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</si>
  <si>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</si>
  <si>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</si>
  <si>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</si>
  <si>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</si>
  <si>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</si>
  <si>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</si>
  <si>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</si>
  <si>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</si>
  <si>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</si>
  <si>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</si>
  <si>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</si>
  <si>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</si>
  <si>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</si>
  <si>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</si>
  <si>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</si>
  <si>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</si>
  <si>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</si>
  <si>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</si>
  <si>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</si>
  <si>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</si>
  <si>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</si>
  <si>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</si>
  <si>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</si>
  <si>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</si>
  <si>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</si>
  <si>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</si>
  <si>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</si>
  <si>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</si>
  <si>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</si>
  <si>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</si>
  <si>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</si>
  <si>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</si>
  <si>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</si>
  <si>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</si>
  <si>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</si>
  <si>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</si>
  <si>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</si>
  <si>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</si>
  <si>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</si>
  <si>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</si>
  <si>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</si>
  <si>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</si>
  <si>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</si>
  <si>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</si>
  <si>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</si>
  <si>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</si>
  <si>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</si>
  <si>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</si>
  <si>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</si>
  <si>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</si>
  <si>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</si>
  <si>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</si>
  <si>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</si>
  <si>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</si>
  <si>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</si>
  <si>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</si>
  <si>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</si>
  <si>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</si>
  <si>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</si>
  <si>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</si>
  <si>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</si>
  <si>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</si>
  <si>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</si>
  <si>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</si>
  <si>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</si>
  <si>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</si>
  <si>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</si>
  <si>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</si>
  <si>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</si>
  <si>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</si>
  <si>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</si>
  <si>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</si>
  <si>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</si>
  <si>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</si>
  <si>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</si>
  <si>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</si>
  <si>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</si>
  <si>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</si>
  <si>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</si>
  <si>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</si>
  <si>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</si>
  <si>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</si>
  <si>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</si>
  <si>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</si>
  <si>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</si>
  <si>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</si>
  <si>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</si>
  <si>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</si>
  <si>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</si>
  <si>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</si>
  <si>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</si>
  <si>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</si>
  <si>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</si>
  <si>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</si>
  <si>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</si>
  <si>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</si>
  <si>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</si>
  <si>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</si>
  <si>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</si>
  <si>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</si>
  <si>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</si>
  <si>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</si>
  <si>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</si>
  <si>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</si>
  <si>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</si>
  <si>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</si>
  <si>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</si>
  <si>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</si>
  <si>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</si>
  <si>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</si>
  <si>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</si>
  <si>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</si>
  <si>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</si>
  <si>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</si>
  <si>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</si>
  <si>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</si>
  <si>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</si>
  <si>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</si>
  <si>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</si>
  <si>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</si>
  <si>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</si>
  <si>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</si>
  <si>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</si>
  <si>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</si>
  <si>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</si>
  <si>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</si>
  <si>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</si>
  <si>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</si>
  <si>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</si>
  <si>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</si>
  <si>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</si>
  <si>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</si>
  <si>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</si>
  <si>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</si>
  <si>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</si>
  <si>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</si>
  <si>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</si>
  <si>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</si>
  <si>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</si>
  <si>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</si>
  <si>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</si>
  <si>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</si>
  <si>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</si>
  <si>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</si>
  <si>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</si>
  <si>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</si>
  <si>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</si>
  <si>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</si>
  <si>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</si>
  <si>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</si>
  <si>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</si>
  <si>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</si>
  <si>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</si>
  <si>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</si>
  <si>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</si>
  <si>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</si>
  <si>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</si>
  <si>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</si>
  <si>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</si>
  <si>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</si>
  <si>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</si>
  <si>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</si>
  <si>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</si>
  <si>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</si>
  <si>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</si>
  <si>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</si>
  <si>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</si>
  <si>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</si>
  <si>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</si>
  <si>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</si>
  <si>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</si>
  <si>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</si>
  <si>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</si>
  <si>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</si>
  <si>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</si>
  <si>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</si>
  <si>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</si>
  <si>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</si>
  <si>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</si>
  <si>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</si>
  <si>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</si>
  <si>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</si>
  <si>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</si>
  <si>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</si>
  <si>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</si>
  <si>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</si>
  <si>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</si>
  <si>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</si>
  <si>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</si>
  <si>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</si>
  <si>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</si>
  <si>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</si>
  <si>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</si>
  <si>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</si>
  <si>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</si>
  <si>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</si>
  <si>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</si>
  <si>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</si>
  <si>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</si>
  <si>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</si>
  <si>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</si>
  <si>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</si>
  <si>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</si>
  <si>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</si>
  <si>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</si>
  <si>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</si>
  <si>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</si>
  <si>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</si>
  <si>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</si>
  <si>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</si>
  <si>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</si>
  <si>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</si>
  <si>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</si>
  <si>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</si>
  <si>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</si>
  <si>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</si>
  <si>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</si>
  <si>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</si>
  <si>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</si>
  <si>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</si>
  <si>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</si>
  <si>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</si>
  <si>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</si>
  <si>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</si>
  <si>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</si>
  <si>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</si>
  <si>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</si>
  <si>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</si>
  <si>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</si>
  <si>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</si>
  <si>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</si>
  <si>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</si>
  <si>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</si>
  <si>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</si>
  <si>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</si>
  <si>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</si>
  <si>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</si>
  <si>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</si>
  <si>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</si>
  <si>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</si>
  <si>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</si>
  <si>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</si>
  <si>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</si>
  <si>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</si>
  <si>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</si>
  <si>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</si>
  <si>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</si>
  <si>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</si>
  <si>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</si>
  <si>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</si>
  <si>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</si>
  <si>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</si>
  <si>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</si>
  <si>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</si>
  <si>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</si>
  <si>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</si>
  <si>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</si>
  <si>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</si>
  <si>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</si>
  <si>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</si>
  <si>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</si>
  <si>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</si>
  <si>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</si>
  <si>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</si>
  <si>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</si>
  <si>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</si>
  <si>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</si>
  <si>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</si>
  <si>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</si>
  <si>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</si>
  <si>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</si>
  <si>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</si>
  <si>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</si>
  <si>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</si>
  <si>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</si>
  <si>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</si>
  <si>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</si>
  <si>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</si>
  <si>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</si>
  <si>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</si>
  <si>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</si>
  <si>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</si>
  <si>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</si>
  <si>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</si>
  <si>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</si>
  <si>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</si>
  <si>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</si>
  <si>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</si>
  <si>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</si>
  <si>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</si>
  <si>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</si>
  <si>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</si>
  <si>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</si>
  <si>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</si>
  <si>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</si>
  <si>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</si>
  <si>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</si>
  <si>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</si>
  <si>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</si>
  <si>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</si>
  <si>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</si>
  <si>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</si>
  <si>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</si>
  <si>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</si>
  <si>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</si>
  <si>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</si>
  <si>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</si>
  <si>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</si>
  <si>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</si>
  <si>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</si>
  <si>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</si>
  <si>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</si>
  <si>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</si>
  <si>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</si>
  <si>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</si>
  <si>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</si>
  <si>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</si>
  <si>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</si>
  <si>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</si>
  <si>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</si>
  <si>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</si>
  <si>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</si>
  <si>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</si>
  <si>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</si>
  <si>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</si>
  <si>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</si>
  <si>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</si>
  <si>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</si>
  <si>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</si>
  <si>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</si>
  <si>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</si>
  <si>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</si>
  <si>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</si>
  <si>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</si>
  <si>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</si>
  <si>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</si>
  <si>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</si>
  <si>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</si>
  <si>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</si>
  <si>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</si>
  <si>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</si>
  <si>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</si>
  <si>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</si>
  <si>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</si>
  <si>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</si>
  <si>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</si>
  <si>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</si>
  <si>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</si>
  <si>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</si>
  <si>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</si>
  <si>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</si>
  <si>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</si>
  <si>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</si>
  <si>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</si>
  <si>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</si>
  <si>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</si>
  <si>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</si>
  <si>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</si>
  <si>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</si>
  <si>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</si>
  <si>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</si>
  <si>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</si>
  <si>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</si>
  <si>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</si>
  <si>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</si>
  <si>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</si>
  <si>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</si>
  <si>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</si>
  <si>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</si>
  <si>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</si>
  <si>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</si>
  <si>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</si>
  <si>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</si>
  <si>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</si>
  <si>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</si>
  <si>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</si>
  <si>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</si>
  <si>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</si>
  <si>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</si>
  <si>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</si>
  <si>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</si>
  <si>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</si>
  <si>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</si>
  <si>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</si>
  <si>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</si>
  <si>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</si>
  <si>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</si>
  <si>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</si>
  <si>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</si>
  <si>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</si>
  <si>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</si>
  <si>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</si>
  <si>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</si>
  <si>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</si>
  <si>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</si>
  <si>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</si>
  <si>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</si>
  <si>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</si>
  <si>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</si>
  <si>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</si>
  <si>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</si>
  <si>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</si>
  <si>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</si>
  <si>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</si>
  <si>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</si>
  <si>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</si>
  <si>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</si>
  <si>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</si>
  <si>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</si>
  <si>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</si>
  <si>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</si>
  <si>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</si>
  <si>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</si>
  <si>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</si>
  <si>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</si>
  <si>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</si>
  <si>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</si>
  <si>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</si>
  <si>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</si>
  <si>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</si>
  <si>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</si>
  <si>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</si>
  <si>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</si>
  <si>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</si>
  <si>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</si>
  <si>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</si>
  <si>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</si>
  <si>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</si>
  <si>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</si>
  <si>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</si>
  <si>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</si>
  <si>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</si>
  <si>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</si>
  <si>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</si>
  <si>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</si>
  <si>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</si>
  <si>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</si>
  <si>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</si>
  <si>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</si>
  <si>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</si>
  <si>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</si>
  <si>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</si>
  <si>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</si>
  <si>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</si>
  <si>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</si>
  <si>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</si>
  <si>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</si>
  <si>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</si>
  <si>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</si>
  <si>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</si>
  <si>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</si>
  <si>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</si>
  <si>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</si>
  <si>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</si>
  <si>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</si>
  <si>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</si>
  <si>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</si>
  <si>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</si>
  <si>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</si>
  <si>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</si>
  <si>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</si>
  <si>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</si>
  <si>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</si>
  <si>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</si>
  <si>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</si>
  <si>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</si>
  <si>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</si>
  <si>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</si>
  <si>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</si>
  <si>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</si>
  <si>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</si>
  <si>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</si>
  <si>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</si>
  <si>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</si>
  <si>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</si>
  <si>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</si>
  <si>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</si>
  <si>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</si>
  <si>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</si>
  <si>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</si>
  <si>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</si>
  <si>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</si>
  <si>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</si>
  <si>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</si>
  <si>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</si>
  <si>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</si>
  <si>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</si>
  <si>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</si>
  <si>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</si>
  <si>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</si>
  <si>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</si>
  <si>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</si>
  <si>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</si>
  <si>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</si>
  <si>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</si>
  <si>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</si>
  <si>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</si>
  <si>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</si>
  <si>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</si>
  <si>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</si>
  <si>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</si>
  <si>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</si>
  <si>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</si>
  <si>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</si>
  <si>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</si>
  <si>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</si>
  <si>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</si>
  <si>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</si>
  <si>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</si>
  <si>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</si>
  <si>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</si>
  <si>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</si>
  <si>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</si>
  <si>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</si>
  <si>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</si>
  <si>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</si>
  <si>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</si>
  <si>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</si>
  <si>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</si>
  <si>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</si>
  <si>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</si>
  <si>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</si>
  <si>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</si>
  <si>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</si>
  <si>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</si>
  <si>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</si>
  <si>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</si>
  <si>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</si>
  <si>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</si>
  <si>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</si>
  <si>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</si>
  <si>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</si>
  <si>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</si>
  <si>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</si>
  <si>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</si>
  <si>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</si>
  <si>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</si>
  <si>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</si>
  <si>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</si>
  <si>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</si>
  <si>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</si>
  <si>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</si>
  <si>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</si>
  <si>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</si>
  <si>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</si>
  <si>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</si>
  <si>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</si>
  <si>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</si>
  <si>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</si>
  <si>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</si>
  <si>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</si>
  <si>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</si>
  <si>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</si>
  <si>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</si>
  <si>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</si>
  <si>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</si>
  <si>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</si>
  <si>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</si>
  <si>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</si>
  <si>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</si>
  <si>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</si>
  <si>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</si>
  <si>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</si>
  <si>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</si>
  <si>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</si>
  <si>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</si>
  <si>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</si>
  <si>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</si>
  <si>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</si>
  <si>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</si>
  <si>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</si>
  <si>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</si>
  <si>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</si>
  <si>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</si>
  <si>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</si>
  <si>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</si>
  <si>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</si>
  <si>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</si>
  <si>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</si>
  <si>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</si>
  <si>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</si>
  <si>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</si>
  <si>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</si>
  <si>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</si>
  <si>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</si>
  <si>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</si>
  <si>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</si>
  <si>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</si>
  <si>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</si>
  <si>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</si>
  <si>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</si>
  <si>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</si>
  <si>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</si>
  <si>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</si>
  <si>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</si>
  <si>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</si>
  <si>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</si>
  <si>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</si>
  <si>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</si>
  <si>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</si>
  <si>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</si>
  <si>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</si>
  <si>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</si>
  <si>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</si>
  <si>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</si>
  <si>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</si>
  <si>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</si>
  <si>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</si>
  <si>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</si>
  <si>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</si>
  <si>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</si>
  <si>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</si>
  <si>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</si>
  <si>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</si>
  <si>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</si>
  <si>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</si>
  <si>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</si>
  <si>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</si>
  <si>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</si>
  <si>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</si>
  <si>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</si>
  <si>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</si>
  <si>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</si>
  <si>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</si>
  <si>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</si>
  <si>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</si>
  <si>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</si>
  <si>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</si>
  <si>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</si>
  <si>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</si>
  <si>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</si>
  <si>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</si>
  <si>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</si>
  <si>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</si>
  <si>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</si>
  <si>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</si>
  <si>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</si>
  <si>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</si>
  <si>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</si>
  <si>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</si>
  <si>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</si>
  <si>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</si>
  <si>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</si>
  <si>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</si>
  <si>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</si>
  <si>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</si>
  <si>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</si>
  <si>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</si>
  <si>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</si>
  <si>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</si>
  <si>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</si>
  <si>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</si>
  <si>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</si>
  <si>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</si>
  <si>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</si>
  <si>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</si>
  <si>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</si>
  <si>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</si>
  <si>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</si>
  <si>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</si>
  <si>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</si>
  <si>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</si>
  <si>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</si>
  <si>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</si>
  <si>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</si>
  <si>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</si>
  <si>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</si>
  <si>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</si>
  <si>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</si>
  <si>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</si>
  <si>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</si>
  <si>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</si>
  <si>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</si>
  <si>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</si>
  <si>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</si>
  <si>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</si>
  <si>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</si>
  <si>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</si>
  <si>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</si>
  <si>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</si>
  <si>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</si>
  <si>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</si>
  <si>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</si>
  <si>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</si>
  <si>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</si>
  <si>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</si>
  <si>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</si>
  <si>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</si>
  <si>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</si>
  <si>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</si>
  <si>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</si>
  <si>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</si>
  <si>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</si>
  <si>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</si>
  <si>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</si>
  <si>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</si>
  <si>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</si>
  <si>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</si>
  <si>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</si>
  <si>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</si>
  <si>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</si>
  <si>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</si>
  <si>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</si>
  <si>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</si>
  <si>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</si>
  <si>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</si>
  <si>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</si>
  <si>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</si>
  <si>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</si>
  <si>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</si>
  <si>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</si>
  <si>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</si>
  <si>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</si>
  <si>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</si>
  <si>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</si>
  <si>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</si>
  <si>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</si>
  <si>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</si>
  <si>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</si>
  <si>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</si>
  <si>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</si>
  <si>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</si>
  <si>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</si>
  <si>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</si>
  <si>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</si>
  <si>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</si>
  <si>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</si>
  <si>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</si>
  <si>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</si>
  <si>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</si>
  <si>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</si>
  <si>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</si>
  <si>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</si>
  <si>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</si>
  <si>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</si>
  <si>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</si>
  <si>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</si>
  <si>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</si>
  <si>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</si>
  <si>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</si>
  <si>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</si>
  <si>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</si>
  <si>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</si>
  <si>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</si>
  <si>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</si>
  <si>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</si>
  <si>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</si>
  <si>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</si>
  <si>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</si>
  <si>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</si>
  <si>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</si>
  <si>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</si>
  <si>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</si>
  <si>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</si>
  <si>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</si>
  <si>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</si>
  <si>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</si>
  <si>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</si>
  <si>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</si>
  <si>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</si>
  <si>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</si>
  <si>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</si>
  <si>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</si>
  <si>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</si>
  <si>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</si>
  <si>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</si>
  <si>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</si>
  <si>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</si>
  <si>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</si>
  <si>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</si>
  <si>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</si>
  <si>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</si>
  <si>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</si>
  <si>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</si>
  <si>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</si>
  <si>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</si>
  <si>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</si>
  <si>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</si>
  <si>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</si>
  <si>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</si>
  <si>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</si>
  <si>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</si>
  <si>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</si>
  <si>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</si>
  <si>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</si>
  <si>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</si>
  <si>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</si>
  <si>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</si>
  <si>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</si>
  <si>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</si>
  <si>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</si>
  <si>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</si>
  <si>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</si>
  <si>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</si>
  <si>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</si>
  <si>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</si>
  <si>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</si>
  <si>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</si>
  <si>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</si>
  <si>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</si>
  <si>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</si>
  <si>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</si>
  <si>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</si>
  <si>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</si>
  <si>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</si>
  <si>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</si>
  <si>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</si>
  <si>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</si>
  <si>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</si>
  <si>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</si>
  <si>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</si>
  <si>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</si>
  <si>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</si>
  <si>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</si>
  <si>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</si>
  <si>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</si>
  <si>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</si>
  <si>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</si>
  <si>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</si>
  <si>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</si>
  <si>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</si>
  <si>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</si>
  <si>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</si>
  <si>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</si>
  <si>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</si>
  <si>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</si>
  <si>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</si>
  <si>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</si>
  <si>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</si>
  <si>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</si>
  <si>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</si>
  <si>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</si>
  <si>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</si>
  <si>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</si>
  <si>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</si>
  <si>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</si>
  <si>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</si>
  <si>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</si>
  <si>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</si>
  <si>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</si>
  <si>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</si>
  <si>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</si>
  <si>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</si>
  <si>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</si>
  <si>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</si>
  <si>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</si>
  <si>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</si>
  <si>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</si>
  <si>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</si>
  <si>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</si>
  <si>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</si>
  <si>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</si>
  <si>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</si>
  <si>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</si>
  <si>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</si>
  <si>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</si>
  <si>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</si>
  <si>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</si>
  <si>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</si>
  <si>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</si>
  <si>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</si>
  <si>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</si>
  <si>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</si>
  <si>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</si>
  <si>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</si>
  <si>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</si>
  <si>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</si>
  <si>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</si>
  <si>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</si>
  <si>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</si>
  <si>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</si>
  <si>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</si>
  <si>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</si>
  <si>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</si>
  <si>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</si>
  <si>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</si>
  <si>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</si>
  <si>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</si>
  <si>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</si>
  <si>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</si>
  <si>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</si>
  <si>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</si>
  <si>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</si>
  <si>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</si>
  <si>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</si>
  <si>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</si>
  <si>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</si>
  <si>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</si>
  <si>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</si>
  <si>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</si>
  <si>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</si>
  <si>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</si>
  <si>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</si>
  <si>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</si>
  <si>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</si>
  <si>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</si>
  <si>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</si>
  <si>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</si>
  <si>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</si>
  <si>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</si>
  <si>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</si>
  <si>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</si>
  <si>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</si>
  <si>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</si>
  <si>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</si>
  <si>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</si>
  <si>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</si>
  <si>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</si>
  <si>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</si>
  <si>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</si>
  <si>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</si>
  <si>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</si>
  <si>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</si>
  <si>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</si>
  <si>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</si>
  <si>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</si>
  <si>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</si>
  <si>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</si>
  <si>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</si>
  <si>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</si>
  <si>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</si>
  <si>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</si>
  <si>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</si>
  <si>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</si>
  <si>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</si>
  <si>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</si>
  <si>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</si>
  <si>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</si>
  <si>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</si>
  <si>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</si>
  <si>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</si>
  <si>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</si>
  <si>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</si>
  <si>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</si>
  <si>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</si>
  <si>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</si>
  <si>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</si>
  <si>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</si>
  <si>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</si>
  <si>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</si>
  <si>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</si>
  <si>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</si>
  <si>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</si>
  <si>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</si>
  <si>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</si>
  <si>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</si>
  <si>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</si>
  <si>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</si>
  <si>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</si>
  <si>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</si>
  <si>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</si>
  <si>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</si>
  <si>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</si>
  <si>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</si>
  <si>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</si>
  <si>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</si>
  <si>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</si>
  <si>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</si>
  <si>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</si>
  <si>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</si>
  <si>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</si>
  <si>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</si>
  <si>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</si>
  <si>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</si>
  <si>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</si>
  <si>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</si>
  <si>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</si>
  <si>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</si>
  <si>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</si>
  <si>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</si>
  <si>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</si>
  <si>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</si>
  <si>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</si>
  <si>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</si>
  <si>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</si>
  <si>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</si>
  <si>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</si>
  <si>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</si>
  <si>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</si>
  <si>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</si>
  <si>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</si>
  <si>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</si>
  <si>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</si>
  <si>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</si>
  <si>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</si>
  <si>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</si>
  <si>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</si>
  <si>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</si>
  <si>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</si>
  <si>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</si>
  <si>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</si>
  <si>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</si>
  <si>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</si>
  <si>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</si>
  <si>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</si>
  <si>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</si>
  <si>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</si>
  <si>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</si>
  <si>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</si>
  <si>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</si>
  <si>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</si>
  <si>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</si>
  <si>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</si>
  <si>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</si>
  <si>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</si>
  <si>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</si>
  <si>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</si>
  <si>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</si>
  <si>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</si>
  <si>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</si>
  <si>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</si>
  <si>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</si>
  <si>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</si>
  <si>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</si>
  <si>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</si>
  <si>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</si>
  <si>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</si>
  <si>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</si>
  <si>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</si>
  <si>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</si>
  <si>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</si>
  <si>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</si>
  <si>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</si>
  <si>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</si>
  <si>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</si>
  <si>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</si>
  <si>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</si>
  <si>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</si>
  <si>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</si>
  <si>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</si>
  <si>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</si>
  <si>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</si>
  <si>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</si>
  <si>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</si>
  <si>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</si>
  <si>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</si>
  <si>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</si>
  <si>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</si>
  <si>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</si>
  <si>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</si>
  <si>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</si>
  <si>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</si>
  <si>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</si>
  <si>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</si>
  <si>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</si>
  <si>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</si>
  <si>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</si>
  <si>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</si>
  <si>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</si>
  <si>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</si>
  <si>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</si>
  <si>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</si>
  <si>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</si>
  <si>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</si>
  <si>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</si>
  <si>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</si>
  <si>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</si>
  <si>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</si>
  <si>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</si>
  <si>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</si>
  <si>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</si>
  <si>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</si>
  <si>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</si>
  <si>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</si>
  <si>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</si>
  <si>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</si>
  <si>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</si>
  <si>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</si>
  <si>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</si>
  <si>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</si>
  <si>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</si>
  <si>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</si>
  <si>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</si>
  <si>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</si>
  <si>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</si>
  <si>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</si>
  <si>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</si>
  <si>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</si>
  <si>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</si>
  <si>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</si>
  <si>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</si>
  <si>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</si>
  <si>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</si>
  <si>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</si>
  <si>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</si>
  <si>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</si>
  <si>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</si>
  <si>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</si>
  <si>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</si>
  <si>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</si>
  <si>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</si>
  <si>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</si>
  <si>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</si>
  <si>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</si>
  <si>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</si>
  <si>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</si>
  <si>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</si>
  <si>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</si>
  <si>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</si>
  <si>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</si>
  <si>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</si>
  <si>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</si>
  <si>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</si>
  <si>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</si>
  <si>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</si>
  <si>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</si>
  <si>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</si>
  <si>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</si>
  <si>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</si>
  <si>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</si>
  <si>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</si>
  <si>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</si>
  <si>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</si>
  <si>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</si>
  <si>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</si>
  <si>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</si>
  <si>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</si>
  <si>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</si>
  <si>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</si>
  <si>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</si>
  <si>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</si>
  <si>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</si>
  <si>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</si>
  <si>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</si>
  <si>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</si>
  <si>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</si>
  <si>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</si>
  <si>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</si>
  <si>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</si>
  <si>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</si>
  <si>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</si>
  <si>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</si>
  <si>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</si>
  <si>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</si>
  <si>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</si>
  <si>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</si>
  <si>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</si>
  <si>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</si>
  <si>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</si>
  <si>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</si>
  <si>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</si>
  <si>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</si>
  <si>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</si>
  <si>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</si>
  <si>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</si>
  <si>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</si>
  <si>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</si>
  <si>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</si>
  <si>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</si>
  <si>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</si>
  <si>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</si>
  <si>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</si>
  <si>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</si>
  <si>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</si>
  <si>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</si>
  <si>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</si>
  <si>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</si>
  <si>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</si>
  <si>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</si>
  <si>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</si>
  <si>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</si>
  <si>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</si>
  <si>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</si>
  <si>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</si>
  <si>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</si>
  <si>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</si>
  <si>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</si>
  <si>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</si>
  <si>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</si>
  <si>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</si>
  <si>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</si>
  <si>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</si>
  <si>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</si>
  <si>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</si>
  <si>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</si>
  <si>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</si>
  <si>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</si>
  <si>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</si>
  <si>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</si>
  <si>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</si>
  <si>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</si>
  <si>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</si>
  <si>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</si>
  <si>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</si>
  <si>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</si>
  <si>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</si>
  <si>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</si>
  <si>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</si>
  <si>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</si>
  <si>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</si>
  <si>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</si>
  <si>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</si>
  <si>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</si>
  <si>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</si>
  <si>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</si>
  <si>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</si>
  <si>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</si>
  <si>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</si>
  <si>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</si>
  <si>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</si>
  <si>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</si>
  <si>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</si>
  <si>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</si>
  <si>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</si>
  <si>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</si>
  <si>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</si>
  <si>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</si>
  <si>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</si>
  <si>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</si>
  <si>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</si>
  <si>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</si>
  <si>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</si>
  <si>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</si>
  <si>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</si>
  <si>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</si>
  <si>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</si>
  <si>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</si>
  <si>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</si>
  <si>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</si>
  <si>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</si>
  <si>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</si>
  <si>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</si>
  <si>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</si>
  <si>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</si>
  <si>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</si>
  <si>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</si>
  <si>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</si>
  <si>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</si>
  <si>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</si>
  <si>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</si>
  <si>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</si>
  <si>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</si>
  <si>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</si>
  <si>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</si>
  <si>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</si>
  <si>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</si>
  <si>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</si>
  <si>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</si>
  <si>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</si>
  <si>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</si>
  <si>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</si>
  <si>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</si>
  <si>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</si>
  <si>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</si>
  <si>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</si>
  <si>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</si>
  <si>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</si>
  <si>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</si>
  <si>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</si>
  <si>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</si>
  <si>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</si>
  <si>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</si>
  <si>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</si>
  <si>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</si>
  <si>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</si>
  <si>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</si>
  <si>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</si>
  <si>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</si>
  <si>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</si>
  <si>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</si>
  <si>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</si>
  <si>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</si>
  <si>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</si>
  <si>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</si>
  <si>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</si>
  <si>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</si>
  <si>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</si>
  <si>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</si>
  <si>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</si>
  <si>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</si>
  <si>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</si>
  <si>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</si>
  <si>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</si>
  <si>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</si>
  <si>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</si>
  <si>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</si>
  <si>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</si>
  <si>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</si>
  <si>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</si>
  <si>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</si>
  <si>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</si>
  <si>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</si>
  <si>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</si>
  <si>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</si>
  <si>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</si>
  <si>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</si>
  <si>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</si>
  <si>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</si>
  <si>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</si>
  <si>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</si>
  <si>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</si>
  <si>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</si>
  <si>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</si>
  <si>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</si>
  <si>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</si>
  <si>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</si>
  <si>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</si>
  <si>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</si>
  <si>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</si>
  <si>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</si>
  <si>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</si>
  <si>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</si>
  <si>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</si>
  <si>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</si>
  <si>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</si>
  <si>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</si>
  <si>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</si>
  <si>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</si>
  <si>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</si>
  <si>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</si>
  <si>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</si>
  <si>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</si>
  <si>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</si>
  <si>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</si>
  <si>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</si>
  <si>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</si>
  <si>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</si>
  <si>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</si>
  <si>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</si>
  <si>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</si>
  <si>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</si>
  <si>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</si>
  <si>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</si>
  <si>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</si>
  <si>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</si>
  <si>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</si>
  <si>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</si>
  <si>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</si>
  <si>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</si>
  <si>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</si>
  <si>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</si>
  <si>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</si>
  <si>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</si>
  <si>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</si>
  <si>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</si>
  <si>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</si>
  <si>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</si>
  <si>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</si>
  <si>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</si>
  <si>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</si>
  <si>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</si>
  <si>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</si>
  <si>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</si>
  <si>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</si>
  <si>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</si>
  <si>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</si>
  <si>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</si>
  <si>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</si>
  <si>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</si>
  <si>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</si>
  <si>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</si>
  <si>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</si>
  <si>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</si>
  <si>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</si>
  <si>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</si>
  <si>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</si>
  <si>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</si>
  <si>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</si>
  <si>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</si>
  <si>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</si>
  <si>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</si>
  <si>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</si>
  <si>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</si>
  <si>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</si>
  <si>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</si>
  <si>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</si>
  <si>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</si>
  <si>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</si>
  <si>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</si>
  <si>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</si>
  <si>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</si>
  <si>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</si>
  <si>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</si>
  <si>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</si>
  <si>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</si>
  <si>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</si>
  <si>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</si>
  <si>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</si>
  <si>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</si>
  <si>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</si>
  <si>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</si>
  <si>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</si>
  <si>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</si>
  <si>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</si>
  <si>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</si>
  <si>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</si>
  <si>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</si>
  <si>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</si>
  <si>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</si>
  <si>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</si>
  <si>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</si>
  <si>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</si>
  <si>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</si>
  <si>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</si>
  <si>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</si>
  <si>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</si>
  <si>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</si>
  <si>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</si>
  <si>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</si>
  <si>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</si>
  <si>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</si>
  <si>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</si>
  <si>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</si>
  <si>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</si>
  <si>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</si>
  <si>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</si>
  <si>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</si>
  <si>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</si>
  <si>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</si>
  <si>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</si>
  <si>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</si>
  <si>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</si>
  <si>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</si>
  <si>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</si>
  <si>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</si>
  <si>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</si>
  <si>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</si>
  <si>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</si>
  <si>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</si>
  <si>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</si>
  <si>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</si>
  <si>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</si>
  <si>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</si>
  <si>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</si>
  <si>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</si>
  <si>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</si>
  <si>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</si>
  <si>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</si>
  <si>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</si>
  <si>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</si>
  <si>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</si>
  <si>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</si>
  <si>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</si>
  <si>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</si>
  <si>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</si>
  <si>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</si>
  <si>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</si>
  <si>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</si>
  <si>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</si>
  <si>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</si>
  <si>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</si>
  <si>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</si>
  <si>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</si>
  <si>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</si>
  <si>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</si>
  <si>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</si>
  <si>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</si>
  <si>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</si>
  <si>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</si>
  <si>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</si>
  <si>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</si>
  <si>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</si>
  <si>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</si>
  <si>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</si>
  <si>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</si>
  <si>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</si>
  <si>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</si>
  <si>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</si>
  <si>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</si>
  <si>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</si>
  <si>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</si>
  <si>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</si>
  <si>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</si>
  <si>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</si>
  <si>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</si>
  <si>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</si>
  <si>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</si>
  <si>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</si>
  <si>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</si>
  <si>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</si>
  <si>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</si>
  <si>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</si>
  <si>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</si>
  <si>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</si>
  <si>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</si>
  <si>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</si>
  <si>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</si>
  <si>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</si>
  <si>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</si>
  <si>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</si>
  <si>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</si>
  <si>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</si>
  <si>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</si>
  <si>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</si>
  <si>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</si>
  <si>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</si>
  <si>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</si>
  <si>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</si>
  <si>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</si>
  <si>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</si>
  <si>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</si>
  <si>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</si>
  <si>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</si>
  <si>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</si>
  <si>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</si>
  <si>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</si>
  <si>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</si>
  <si>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</si>
  <si>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</si>
  <si>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</si>
  <si>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</si>
  <si>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</si>
  <si>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</si>
  <si>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</si>
  <si>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</si>
  <si>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</si>
  <si>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</si>
  <si>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</si>
  <si>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</si>
  <si>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</si>
  <si>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</si>
  <si>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</si>
  <si>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</si>
  <si>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</si>
  <si>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</si>
  <si>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</si>
  <si>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</si>
  <si>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</si>
  <si>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</si>
  <si>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</si>
  <si>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</si>
  <si>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</si>
  <si>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</si>
  <si>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</si>
  <si>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</si>
  <si>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</si>
  <si>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</si>
  <si>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</si>
  <si>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</si>
  <si>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</si>
  <si>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</si>
  <si>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</si>
  <si>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</si>
  <si>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</si>
  <si>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</si>
  <si>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</si>
  <si>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</si>
  <si>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</si>
  <si>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</si>
  <si>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</si>
  <si>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</si>
  <si>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</si>
  <si>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</si>
  <si>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</si>
  <si>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</si>
  <si>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</si>
  <si>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</si>
  <si>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</si>
  <si>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</si>
  <si>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</si>
  <si>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</si>
  <si>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</si>
  <si>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</si>
  <si>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</si>
  <si>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</si>
  <si>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</si>
  <si>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</si>
  <si>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</si>
  <si>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</si>
  <si>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</si>
  <si>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</si>
  <si>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</si>
  <si>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</si>
  <si>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</si>
  <si>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</si>
  <si>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</si>
  <si>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</si>
  <si>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</si>
  <si>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</si>
  <si>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</si>
  <si>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</si>
  <si>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</si>
  <si>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</si>
  <si>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</si>
  <si>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</si>
  <si>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</si>
  <si>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</si>
  <si>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</si>
  <si>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</si>
  <si>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</si>
  <si>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</si>
  <si>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</si>
  <si>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</si>
  <si>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</si>
  <si>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</si>
  <si>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</si>
  <si>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</si>
  <si>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</si>
  <si>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</si>
  <si>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</si>
  <si>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</si>
  <si>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</si>
  <si>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</si>
  <si>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</si>
  <si>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</si>
  <si>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</si>
  <si>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</si>
  <si>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</si>
  <si>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</si>
  <si>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</si>
  <si>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</si>
  <si>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</si>
  <si>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</si>
  <si>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</si>
  <si>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</si>
  <si>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</si>
  <si>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</si>
  <si>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</si>
  <si>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</si>
  <si>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</si>
  <si>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</si>
  <si>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</si>
  <si>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</si>
  <si>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</si>
  <si>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</si>
  <si>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</si>
  <si>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</si>
  <si>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</si>
  <si>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</si>
  <si>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</si>
  <si>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</si>
  <si>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</si>
  <si>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</si>
  <si>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</si>
  <si>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</si>
  <si>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</si>
  <si>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</si>
  <si>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</si>
  <si>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</si>
  <si>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</si>
  <si>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</si>
  <si>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</si>
  <si>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</si>
  <si>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</si>
  <si>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</si>
  <si>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</si>
  <si>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</si>
  <si>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</si>
  <si>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</si>
  <si>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</si>
  <si>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</si>
  <si>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</si>
  <si>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</si>
  <si>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</si>
  <si>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</si>
  <si>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</si>
  <si>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</si>
  <si>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</si>
  <si>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</si>
  <si>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</si>
  <si>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</si>
  <si>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</si>
  <si>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</si>
  <si>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</si>
  <si>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</si>
  <si>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</si>
  <si>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</si>
  <si>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</si>
  <si>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</si>
  <si>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</si>
  <si>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</si>
  <si>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</si>
  <si>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</si>
  <si>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</si>
  <si>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</si>
  <si>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</si>
  <si>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</si>
  <si>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</si>
  <si>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</si>
  <si>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</si>
  <si>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</si>
  <si>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</si>
  <si>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</si>
  <si>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</si>
  <si>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</si>
  <si>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</si>
  <si>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</si>
  <si>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</si>
  <si>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</si>
  <si>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</si>
  <si>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</si>
  <si>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</si>
  <si>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</si>
  <si>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</si>
  <si>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</si>
  <si>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</si>
  <si>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</si>
  <si>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</si>
  <si>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</si>
  <si>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</si>
  <si>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</si>
  <si>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</si>
  <si>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</si>
  <si>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</si>
  <si>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</si>
  <si>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</si>
  <si>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</si>
  <si>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</si>
  <si>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</si>
  <si>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</si>
  <si>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</si>
  <si>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</si>
  <si>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</si>
  <si>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</si>
  <si>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</si>
  <si>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</si>
  <si>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</si>
  <si>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</si>
  <si>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</si>
  <si>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</si>
  <si>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</si>
  <si>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</si>
  <si>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</si>
  <si>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</si>
  <si>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</si>
  <si>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</si>
  <si>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</si>
  <si>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</si>
  <si>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</si>
  <si>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</si>
  <si>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</si>
  <si>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</si>
  <si>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</si>
  <si>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</si>
  <si>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</si>
  <si>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</si>
  <si>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</si>
  <si>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</si>
  <si>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</si>
  <si>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</si>
  <si>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</si>
  <si>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</si>
  <si>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</si>
  <si>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</si>
  <si>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</si>
  <si>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</si>
  <si>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</si>
  <si>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</si>
  <si>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</si>
  <si>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</si>
  <si>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</si>
  <si>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</si>
  <si>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</si>
  <si>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</si>
  <si>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</si>
  <si>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</si>
  <si>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</si>
  <si>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</si>
  <si>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</si>
  <si>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</si>
  <si>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</si>
  <si>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</si>
  <si>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</si>
  <si>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</si>
  <si>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</si>
  <si>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</si>
  <si>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</si>
  <si>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</si>
  <si>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</si>
  <si>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</si>
  <si>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</si>
  <si>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</si>
  <si>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</si>
  <si>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</si>
  <si>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</si>
  <si>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</si>
  <si>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</si>
  <si>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</si>
  <si>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</si>
  <si>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</si>
  <si>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</si>
  <si>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</si>
  <si>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</si>
  <si>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</si>
  <si>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</si>
  <si>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</si>
  <si>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</si>
  <si>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</si>
  <si>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</si>
  <si>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</si>
  <si>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</si>
  <si>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</si>
  <si>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</si>
  <si>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</si>
  <si>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</si>
  <si>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</si>
  <si>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</si>
  <si>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</si>
  <si>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</si>
  <si>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</si>
  <si>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</si>
  <si>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</si>
  <si>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</si>
  <si>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</si>
  <si>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</si>
  <si>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</si>
  <si>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</si>
  <si>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</si>
  <si>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</si>
  <si>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</si>
  <si>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</si>
  <si>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</si>
  <si>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</si>
  <si>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</si>
  <si>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</si>
  <si>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</si>
  <si>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</si>
  <si>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</si>
  <si>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</si>
  <si>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</si>
  <si>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</si>
  <si>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</si>
  <si>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</si>
  <si>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</si>
  <si>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</si>
  <si>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</si>
  <si>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</si>
  <si>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</si>
  <si>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</si>
  <si>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</si>
  <si>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</si>
  <si>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</si>
  <si>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</si>
  <si>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</si>
  <si>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</si>
  <si>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</si>
  <si>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</si>
  <si>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</si>
  <si>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</si>
  <si>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</si>
  <si>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</si>
  <si>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</si>
  <si>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</si>
  <si>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</si>
  <si>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</si>
  <si>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</si>
  <si>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</si>
  <si>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</si>
  <si>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</si>
  <si>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</si>
  <si>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</si>
  <si>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</si>
  <si>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</si>
  <si>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</si>
  <si>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</si>
  <si>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</si>
  <si>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</si>
  <si>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</si>
  <si>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</si>
  <si>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</si>
  <si>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</si>
  <si>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</si>
  <si>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</si>
  <si>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</si>
  <si>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</si>
  <si>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</si>
  <si>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</si>
  <si>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</si>
  <si>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</si>
  <si>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</si>
  <si>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</si>
  <si>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</si>
  <si>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</si>
  <si>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</si>
  <si>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</si>
  <si>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</si>
  <si>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</si>
  <si>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</si>
  <si>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</si>
  <si>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</si>
  <si>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</si>
  <si>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</si>
  <si>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</si>
  <si>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</si>
  <si>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</si>
  <si>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</si>
  <si>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</si>
  <si>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</si>
  <si>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</si>
  <si>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</si>
  <si>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</si>
  <si>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</si>
  <si>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</si>
  <si>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</si>
  <si>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</si>
  <si>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</si>
  <si>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</si>
  <si>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</si>
  <si>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</si>
  <si>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</si>
  <si>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</si>
  <si>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</si>
  <si>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</si>
  <si>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</si>
  <si>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</si>
  <si>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</si>
  <si>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</si>
  <si>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</si>
  <si>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</si>
  <si>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</si>
  <si>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</si>
  <si>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</si>
  <si>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</si>
  <si>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</si>
  <si>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</si>
  <si>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</si>
  <si>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</si>
  <si>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</si>
  <si>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</si>
  <si>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</si>
  <si>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</si>
  <si>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</si>
  <si>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</si>
  <si>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</si>
  <si>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</si>
  <si>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</si>
  <si>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</si>
  <si>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</si>
  <si>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</si>
  <si>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</si>
  <si>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</si>
  <si>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</si>
  <si>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</si>
  <si>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</si>
  <si>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</si>
  <si>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</si>
  <si>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</si>
  <si>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</si>
  <si>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</si>
  <si>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</si>
  <si>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</si>
  <si>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</si>
  <si>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</si>
  <si>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</si>
  <si>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</si>
  <si>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</si>
  <si>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</si>
  <si>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</si>
  <si>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</si>
  <si>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</si>
  <si>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</si>
  <si>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</si>
  <si>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</si>
  <si>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</si>
  <si>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</si>
  <si>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</si>
  <si>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</si>
  <si>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</si>
  <si>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</si>
  <si>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</si>
  <si>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</si>
  <si>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</si>
  <si>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</si>
  <si>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</si>
  <si>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</si>
  <si>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</si>
  <si>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</si>
  <si>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</si>
  <si>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</si>
  <si>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</si>
  <si>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</si>
  <si>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</si>
  <si>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</si>
  <si>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</si>
  <si>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</si>
  <si>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</si>
  <si>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</si>
  <si>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</si>
  <si>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</si>
  <si>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</si>
  <si>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</si>
  <si>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</si>
  <si>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</si>
  <si>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</si>
  <si>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</si>
  <si>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</si>
  <si>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</si>
  <si>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</si>
  <si>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</si>
  <si>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</si>
  <si>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</si>
  <si>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</si>
  <si>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</si>
  <si>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</si>
  <si>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</si>
  <si>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</si>
  <si>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</si>
  <si>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</si>
  <si>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</si>
  <si>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</si>
  <si>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</si>
  <si>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</si>
  <si>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</si>
  <si>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</si>
  <si>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</si>
  <si>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</si>
  <si>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</si>
  <si>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</si>
  <si>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</si>
  <si>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</si>
  <si>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</si>
  <si>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</si>
  <si>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</si>
  <si>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</si>
  <si>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</si>
  <si>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</si>
  <si>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</si>
  <si>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</si>
  <si>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</si>
  <si>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</si>
  <si>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</si>
  <si>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</si>
  <si>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</si>
  <si>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</si>
  <si>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</si>
  <si>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</si>
  <si>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</si>
  <si>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</si>
  <si>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</si>
  <si>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</si>
  <si>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</si>
  <si>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</si>
  <si>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</si>
  <si>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</si>
  <si>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</si>
  <si>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</si>
  <si>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</si>
  <si>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</si>
  <si>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</si>
  <si>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</si>
  <si>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</si>
  <si>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</si>
  <si>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</si>
  <si>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</si>
  <si>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</si>
  <si>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</si>
  <si>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</si>
  <si>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</si>
  <si>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</si>
  <si>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</si>
  <si>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</si>
  <si>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</si>
  <si>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</si>
  <si>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</si>
  <si>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</si>
  <si>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</si>
  <si>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</si>
  <si>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</si>
  <si>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</si>
  <si>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</si>
  <si>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</si>
  <si>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</si>
  <si>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</si>
  <si>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</si>
  <si>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</si>
  <si>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</si>
  <si>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</si>
  <si>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</si>
  <si>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</si>
  <si>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</si>
  <si>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</si>
  <si>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</si>
  <si>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</si>
  <si>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</si>
  <si>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</si>
  <si>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</si>
  <si>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</si>
  <si>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</si>
  <si>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</si>
  <si>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</si>
  <si>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</si>
  <si>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</si>
  <si>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</si>
  <si>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</si>
  <si>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</si>
  <si>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</si>
  <si>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</si>
  <si>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</si>
  <si>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</si>
  <si>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</si>
  <si>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</si>
  <si>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</si>
  <si>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</si>
  <si>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</si>
  <si>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</si>
  <si>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</si>
  <si>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</si>
  <si>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</si>
  <si>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</si>
  <si>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</si>
  <si>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</si>
  <si>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</si>
  <si>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</si>
  <si>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</si>
  <si>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</si>
  <si>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</si>
  <si>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</si>
  <si>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</si>
  <si>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</si>
  <si>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</si>
  <si>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</si>
  <si>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</si>
  <si>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</si>
  <si>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</si>
  <si>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</si>
  <si>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</si>
  <si>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</si>
  <si>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</si>
  <si>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</si>
  <si>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</si>
  <si>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</si>
  <si>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</si>
  <si>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</si>
  <si>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</si>
  <si>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</si>
  <si>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</si>
  <si>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</si>
  <si>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</si>
  <si>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</si>
  <si>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</si>
  <si>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</si>
  <si>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</si>
  <si>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</si>
  <si>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</si>
  <si>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</si>
  <si>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</si>
  <si>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</si>
  <si>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</si>
  <si>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</si>
  <si>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</si>
  <si>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</si>
  <si>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</si>
  <si>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</si>
  <si>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</si>
  <si>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</si>
  <si>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</si>
  <si>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</si>
  <si>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</si>
  <si>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</si>
  <si>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</si>
  <si>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</si>
  <si>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</si>
  <si>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</si>
  <si>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</si>
  <si>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</si>
  <si>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</si>
  <si>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</si>
  <si>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</si>
  <si>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</si>
  <si>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</si>
  <si>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</si>
  <si>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</si>
  <si>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</si>
  <si>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</si>
  <si>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</si>
  <si>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</si>
  <si>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</si>
  <si>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</si>
  <si>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</si>
  <si>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</si>
  <si>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</si>
  <si>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</si>
  <si>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</si>
  <si>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</si>
  <si>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</si>
  <si>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</si>
  <si>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</si>
  <si>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</si>
  <si>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</si>
  <si>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</si>
  <si>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</si>
  <si>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</si>
  <si>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</si>
  <si>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</si>
  <si>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</si>
  <si>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</si>
  <si>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</si>
  <si>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</si>
  <si>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</si>
  <si>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</si>
  <si>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</si>
  <si>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</si>
  <si>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</si>
  <si>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</si>
  <si>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</si>
  <si>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</si>
  <si>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</si>
  <si>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</si>
  <si>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</si>
  <si>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</si>
  <si>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</si>
  <si>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</si>
  <si>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</si>
  <si>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</si>
  <si>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</si>
  <si>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</si>
  <si>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</si>
  <si>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</si>
  <si>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</si>
  <si>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</si>
  <si>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</si>
  <si>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</si>
  <si>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</si>
  <si>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</si>
  <si>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</si>
  <si>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</si>
  <si>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</si>
  <si>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</si>
  <si>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</si>
  <si>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</si>
  <si>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</si>
  <si>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</si>
  <si>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</si>
  <si>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</si>
  <si>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</si>
  <si>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</si>
  <si>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</si>
  <si>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</si>
  <si>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</si>
  <si>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</si>
  <si>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</si>
  <si>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</si>
  <si>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</si>
  <si>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</si>
  <si>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</si>
  <si>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</si>
  <si>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</si>
  <si>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</si>
  <si>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</si>
  <si>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</si>
  <si>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</si>
  <si>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</si>
  <si>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</si>
  <si>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</si>
  <si>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</si>
  <si>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</si>
  <si>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</si>
  <si>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</si>
  <si>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</si>
  <si>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</si>
  <si>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</si>
  <si>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</si>
  <si>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</si>
  <si>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</si>
  <si>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</si>
  <si>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</si>
  <si>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</si>
  <si>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</si>
  <si>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</si>
  <si>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</si>
  <si>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</si>
  <si>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</si>
  <si>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</si>
  <si>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</si>
  <si>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</si>
  <si>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</si>
  <si>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</si>
  <si>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</si>
  <si>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</si>
  <si>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</si>
  <si>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</si>
  <si>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</si>
  <si>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</si>
  <si>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</si>
  <si>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</si>
  <si>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</si>
  <si>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</si>
  <si>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</si>
  <si>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</si>
  <si>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</si>
  <si>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</si>
  <si>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</si>
  <si>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</si>
  <si>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</si>
  <si>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</si>
  <si>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</si>
  <si>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</si>
  <si>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</si>
  <si>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</si>
  <si>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</si>
  <si>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</si>
  <si>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</si>
  <si>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</si>
  <si>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</si>
  <si>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</si>
  <si>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</si>
  <si>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</si>
  <si>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</si>
  <si>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</si>
  <si>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</si>
  <si>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</si>
  <si>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</si>
  <si>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</si>
  <si>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</si>
  <si>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</si>
  <si>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</si>
  <si>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</si>
  <si>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</si>
  <si>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</si>
  <si>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</si>
  <si>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</si>
  <si>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</si>
  <si>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</si>
  <si>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</si>
  <si>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</si>
  <si>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</si>
  <si>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</si>
  <si>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</si>
  <si>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</si>
  <si>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</si>
  <si>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</si>
  <si>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</si>
  <si>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</si>
  <si>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</si>
  <si>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</si>
  <si>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</si>
  <si>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</si>
  <si>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</si>
  <si>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</si>
  <si>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</si>
  <si>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</si>
  <si>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</si>
  <si>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</si>
  <si>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</si>
  <si>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</si>
  <si>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</si>
  <si>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</si>
  <si>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</si>
  <si>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</si>
  <si>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</si>
  <si>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</si>
  <si>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</si>
  <si>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</si>
  <si>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</si>
  <si>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</si>
  <si>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</si>
  <si>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</si>
  <si>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</si>
  <si>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</si>
  <si>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</si>
  <si>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</si>
  <si>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</si>
  <si>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</si>
  <si>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</si>
  <si>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</si>
  <si>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</si>
  <si>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</si>
  <si>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</si>
  <si>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</si>
  <si>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</si>
  <si>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</si>
  <si>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</si>
  <si>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</si>
  <si>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</si>
  <si>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</si>
  <si>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</si>
  <si>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</si>
  <si>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</si>
  <si>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</si>
  <si>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</si>
  <si>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</si>
  <si>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</si>
  <si>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</si>
  <si>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</si>
  <si>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</si>
  <si>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</si>
  <si>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</si>
  <si>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</si>
  <si>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</si>
  <si>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</si>
  <si>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</si>
  <si>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</si>
  <si>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</si>
  <si>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</si>
  <si>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</si>
  <si>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</si>
  <si>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</si>
  <si>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</si>
  <si>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</si>
  <si>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</si>
  <si>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</si>
  <si>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</si>
  <si>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</si>
  <si>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</si>
  <si>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</si>
  <si>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</si>
  <si>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</si>
  <si>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</si>
  <si>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</si>
  <si>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</si>
  <si>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</si>
  <si>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</si>
  <si>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</si>
  <si>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</si>
  <si>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</si>
  <si>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</si>
  <si>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</si>
  <si>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</si>
  <si>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</si>
  <si>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</si>
  <si>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</si>
  <si>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</si>
  <si>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</si>
  <si>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</si>
  <si>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</si>
  <si>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</si>
  <si>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</si>
  <si>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</si>
  <si>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</si>
  <si>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</si>
  <si>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</si>
  <si>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</si>
  <si>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</si>
  <si>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</si>
  <si>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</si>
  <si>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</si>
  <si>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</si>
  <si>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</si>
  <si>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</si>
  <si>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</si>
  <si>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</si>
  <si>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</si>
  <si>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</si>
  <si>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</si>
  <si>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</si>
  <si>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</si>
  <si>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</si>
  <si>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</si>
  <si>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</si>
  <si>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</si>
  <si>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</si>
  <si>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</si>
  <si>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</si>
  <si>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</si>
  <si>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</si>
  <si>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</si>
  <si>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</si>
  <si>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</si>
  <si>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</si>
  <si>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</si>
  <si>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</si>
  <si>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</si>
  <si>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</si>
  <si>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</si>
  <si>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</si>
  <si>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</si>
  <si>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</si>
  <si>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</si>
  <si>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</si>
  <si>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</si>
  <si>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</si>
  <si>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</si>
  <si>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</si>
  <si>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</si>
  <si>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</si>
  <si>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</si>
  <si>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</si>
  <si>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</si>
  <si>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</si>
  <si>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</si>
  <si>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</si>
  <si>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</si>
  <si>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</si>
  <si>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</si>
  <si>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</si>
  <si>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</si>
  <si>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</si>
  <si>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</si>
  <si>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</si>
  <si>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</si>
  <si>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</si>
  <si>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</si>
  <si>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</si>
  <si>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</si>
  <si>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</si>
  <si>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</si>
  <si>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</si>
  <si>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</si>
  <si>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</si>
  <si>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</si>
  <si>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</si>
  <si>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</si>
  <si>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</si>
  <si>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</si>
  <si>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</si>
  <si>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</si>
  <si>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</si>
  <si>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</si>
  <si>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</si>
  <si>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</si>
  <si>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</si>
  <si>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</si>
  <si>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</si>
  <si>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</si>
  <si>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</si>
  <si>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</si>
  <si>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</si>
  <si>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</si>
  <si>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</si>
  <si>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</si>
  <si>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</si>
  <si>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</si>
  <si>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</si>
  <si>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</si>
  <si>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</si>
  <si>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</si>
  <si>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</si>
  <si>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</si>
  <si>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</si>
  <si>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</si>
  <si>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</si>
  <si>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</si>
  <si>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</si>
  <si>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</si>
  <si>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</si>
  <si>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</si>
  <si>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</si>
  <si>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</si>
  <si>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</si>
  <si>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</si>
  <si>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</si>
  <si>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</si>
  <si>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</si>
  <si>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</si>
  <si>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</si>
  <si>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</si>
  <si>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</si>
  <si>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</si>
  <si>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</si>
  <si>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</si>
  <si>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</si>
  <si>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</si>
  <si>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</si>
  <si>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</si>
  <si>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</si>
  <si>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</si>
  <si>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</si>
  <si>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</si>
  <si>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</si>
  <si>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</si>
  <si>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</si>
  <si>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</si>
  <si>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</si>
  <si>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</si>
  <si>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</si>
  <si>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</si>
  <si>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</si>
  <si>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</si>
  <si>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</si>
  <si>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</si>
  <si>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</si>
  <si>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</si>
  <si>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</si>
  <si>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</si>
  <si>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</si>
  <si>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</si>
  <si>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</si>
  <si>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</si>
  <si>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</si>
  <si>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</si>
  <si>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</si>
  <si>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</si>
  <si>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</si>
  <si>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</si>
  <si>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</si>
  <si>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</si>
  <si>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</si>
  <si>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</si>
  <si>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</si>
  <si>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</si>
  <si>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</si>
  <si>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</si>
  <si>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</si>
  <si>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</si>
  <si>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</si>
  <si>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</si>
  <si>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</si>
  <si>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</si>
  <si>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</si>
  <si>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</si>
  <si>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</si>
  <si>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</si>
  <si>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</si>
  <si>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</si>
  <si>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</si>
  <si>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</si>
  <si>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</si>
  <si>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</si>
  <si>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</si>
  <si>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</si>
  <si>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</si>
  <si>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</si>
  <si>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</si>
  <si>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</si>
  <si>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</si>
  <si>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</si>
  <si>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</si>
  <si>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</si>
  <si>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</si>
  <si>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</si>
  <si>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</si>
  <si>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</si>
  <si>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</si>
  <si>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</si>
  <si>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</si>
  <si>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</si>
  <si>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</si>
  <si>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</si>
  <si>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</si>
  <si>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</si>
  <si>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</si>
  <si>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</si>
  <si>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</si>
  <si>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</si>
  <si>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</si>
  <si>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</si>
  <si>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</si>
  <si>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</si>
  <si>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</si>
  <si>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</si>
  <si>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</si>
  <si>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</si>
  <si>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</si>
  <si>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</si>
  <si>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</si>
  <si>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</si>
  <si>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</si>
  <si>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</si>
  <si>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</si>
  <si>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</si>
  <si>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</si>
  <si>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</si>
  <si>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</si>
  <si>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</si>
  <si>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</si>
  <si>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</si>
  <si>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</si>
  <si>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</si>
  <si>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</si>
  <si>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</si>
  <si>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</si>
  <si>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</si>
  <si>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</si>
  <si>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</si>
  <si>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</si>
  <si>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</si>
  <si>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</si>
  <si>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</si>
  <si>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</si>
  <si>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</si>
  <si>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</si>
  <si>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</si>
  <si>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</si>
  <si>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</si>
  <si>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</si>
  <si>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</si>
  <si>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</si>
  <si>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</si>
  <si>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</si>
  <si>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</si>
  <si>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</si>
  <si>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</si>
  <si>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</si>
  <si>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</si>
  <si>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</si>
  <si>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</si>
  <si>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</si>
  <si>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</si>
  <si>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</si>
  <si>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</si>
  <si>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</si>
  <si>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</si>
  <si>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</si>
  <si>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</si>
  <si>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</si>
  <si>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</si>
  <si>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</si>
  <si>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</si>
  <si>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</si>
  <si>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</si>
  <si>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</si>
  <si>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</si>
  <si>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</si>
  <si>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</si>
  <si>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</si>
  <si>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</si>
  <si>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</si>
  <si>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</si>
  <si>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</si>
  <si>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</si>
  <si>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</si>
  <si>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</si>
  <si>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</si>
  <si>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</si>
  <si>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</si>
  <si>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</si>
  <si>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</si>
  <si>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</si>
  <si>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</si>
  <si>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</si>
  <si>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</si>
  <si>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</si>
  <si>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</si>
  <si>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</si>
  <si>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</si>
  <si>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</si>
  <si>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</si>
  <si>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</si>
  <si>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</si>
  <si>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</si>
  <si>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</si>
  <si>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</si>
  <si>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</si>
  <si>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</si>
  <si>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</si>
  <si>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</si>
  <si>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</si>
  <si>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</si>
  <si>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</si>
  <si>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</si>
  <si>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</si>
  <si>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</si>
  <si>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</si>
  <si>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</si>
  <si>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</si>
  <si>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</si>
  <si>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</si>
  <si>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</si>
  <si>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</si>
  <si>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</si>
  <si>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</si>
  <si>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</si>
  <si>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</si>
  <si>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</si>
  <si>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</si>
  <si>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</si>
  <si>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</si>
  <si>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</si>
  <si>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</si>
  <si>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</si>
  <si>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</si>
  <si>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</si>
  <si>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</si>
  <si>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</si>
  <si>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</si>
  <si>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</si>
  <si>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</si>
  <si>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</si>
  <si>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</si>
  <si>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</si>
  <si>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</si>
  <si>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</si>
  <si>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</si>
  <si>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</si>
  <si>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</si>
  <si>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</si>
  <si>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</si>
  <si>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</si>
  <si>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</si>
  <si>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</si>
  <si>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</si>
  <si>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</si>
  <si>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</si>
  <si>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</si>
  <si>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</si>
  <si>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</si>
  <si>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</si>
  <si>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</si>
  <si>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</si>
  <si>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</si>
  <si>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</si>
  <si>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</si>
  <si>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</si>
  <si>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</si>
  <si>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</si>
  <si>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</si>
  <si>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</si>
  <si>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</si>
  <si>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</si>
  <si>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</si>
  <si>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</si>
  <si>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</si>
  <si>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</si>
  <si>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</si>
  <si>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</si>
  <si>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</si>
  <si>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</si>
  <si>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</si>
  <si>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</si>
  <si>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</si>
  <si>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</si>
  <si>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</si>
  <si>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</si>
  <si>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</si>
  <si>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</si>
  <si>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</si>
  <si>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</si>
  <si>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</si>
  <si>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</si>
  <si>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</si>
  <si>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</si>
  <si>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</si>
  <si>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</si>
  <si>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</si>
  <si>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</si>
  <si>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</si>
  <si>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</si>
  <si>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</si>
  <si>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</si>
  <si>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</si>
  <si>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</si>
  <si>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</si>
  <si>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</si>
  <si>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</si>
  <si>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</si>
  <si>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</si>
  <si>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</si>
  <si>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</si>
  <si>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</si>
  <si>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</si>
  <si>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</si>
  <si>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</si>
  <si>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</si>
  <si>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</si>
  <si>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</si>
  <si>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</si>
  <si>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</si>
  <si>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</si>
  <si>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</si>
  <si>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</si>
  <si>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</si>
  <si>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</si>
  <si>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</si>
  <si>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</si>
  <si>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</si>
  <si>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</si>
  <si>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</si>
  <si>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</si>
  <si>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</si>
  <si>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</si>
  <si>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</si>
  <si>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</si>
  <si>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</si>
  <si>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</si>
  <si>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</si>
  <si>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</si>
  <si>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</si>
  <si>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</si>
  <si>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</si>
  <si>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</si>
  <si>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</si>
  <si>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</si>
  <si>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</si>
  <si>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</si>
  <si>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</si>
  <si>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</si>
  <si>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</si>
  <si>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</si>
  <si>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</si>
  <si>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</si>
  <si>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</si>
  <si>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</si>
  <si>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</si>
  <si>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</si>
  <si>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</si>
  <si>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</si>
  <si>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</si>
  <si>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</si>
  <si>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</si>
  <si>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</si>
  <si>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</si>
  <si>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</si>
  <si>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</si>
  <si>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</si>
  <si>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</si>
  <si>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</si>
  <si>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</si>
  <si>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</si>
  <si>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</si>
  <si>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</si>
  <si>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</si>
  <si>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</si>
  <si>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</si>
  <si>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</si>
  <si>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</si>
  <si>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</si>
  <si>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</si>
  <si>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</si>
  <si>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</si>
  <si>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</si>
  <si>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</si>
  <si>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</si>
  <si>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</si>
  <si>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</si>
  <si>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</si>
  <si>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</si>
  <si>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</si>
  <si>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</si>
  <si>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</si>
  <si>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</si>
  <si>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</si>
  <si>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</si>
  <si>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</si>
  <si>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</si>
  <si>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</si>
  <si>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</si>
  <si>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</si>
  <si>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</si>
  <si>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</si>
  <si>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</si>
  <si>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</si>
  <si>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</si>
  <si>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</si>
  <si>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</si>
  <si>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</si>
  <si>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</si>
  <si>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</si>
  <si>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</si>
  <si>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</si>
  <si>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</si>
  <si>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</si>
  <si>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</si>
  <si>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</si>
  <si>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</si>
  <si>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</si>
  <si>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</si>
  <si>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</si>
  <si>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</si>
  <si>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</si>
  <si>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</si>
  <si>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</si>
  <si>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</si>
  <si>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</si>
  <si>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</si>
  <si>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</si>
  <si>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</si>
  <si>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</si>
  <si>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</si>
  <si>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</si>
  <si>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</si>
  <si>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</si>
  <si>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</si>
  <si>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</si>
  <si>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</si>
  <si>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</si>
  <si>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</si>
  <si>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</si>
  <si>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</si>
  <si>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</si>
  <si>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</si>
  <si>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</si>
  <si>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</si>
  <si>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</si>
  <si>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</si>
  <si>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</si>
  <si>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</si>
  <si>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</si>
  <si>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</si>
  <si>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</si>
  <si>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</si>
  <si>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</si>
  <si>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</si>
  <si>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</si>
  <si>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</si>
  <si>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</si>
  <si>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</si>
  <si>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</si>
  <si>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</si>
  <si>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</si>
  <si>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</si>
  <si>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</si>
  <si>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</si>
  <si>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</si>
  <si>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</si>
  <si>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</si>
  <si>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</si>
  <si>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</si>
  <si>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</si>
  <si>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</si>
  <si>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</si>
  <si>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</si>
  <si>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</si>
  <si>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</si>
  <si>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</si>
  <si>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</si>
  <si>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</si>
  <si>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</si>
  <si>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</si>
  <si>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</si>
  <si>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</si>
  <si>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</si>
  <si>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</si>
  <si>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</si>
  <si>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</si>
  <si>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</si>
  <si>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</si>
  <si>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</si>
  <si>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</si>
  <si>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</si>
  <si>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</si>
  <si>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</si>
  <si>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</si>
  <si>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</si>
  <si>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</si>
  <si>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</si>
  <si>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</si>
  <si>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</si>
  <si>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</si>
  <si>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</si>
  <si>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</si>
  <si>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</si>
  <si>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</si>
  <si>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</si>
  <si>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</si>
  <si>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</si>
  <si>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</si>
  <si>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</si>
  <si>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</si>
  <si>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</si>
  <si>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</si>
  <si>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</si>
  <si>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</si>
  <si>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</si>
  <si>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</si>
  <si>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</si>
  <si>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</si>
  <si>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</si>
  <si>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</si>
  <si>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</si>
  <si>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</si>
  <si>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</si>
  <si>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</si>
  <si>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</si>
  <si>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</si>
  <si>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</si>
  <si>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</si>
  <si>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</si>
  <si>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</si>
  <si>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</si>
  <si>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</si>
  <si>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</si>
  <si>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</si>
  <si>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</si>
  <si>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</si>
  <si>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</si>
  <si>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</si>
  <si>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</si>
  <si>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</si>
  <si>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</si>
  <si>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</si>
  <si>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</si>
  <si>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</si>
  <si>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</si>
  <si>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</si>
  <si>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</si>
  <si>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</si>
  <si>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</si>
  <si>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</si>
  <si>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</si>
  <si>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</si>
  <si>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</si>
  <si>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</si>
  <si>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</si>
  <si>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</si>
  <si>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</si>
  <si>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</si>
  <si>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</si>
  <si>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</si>
  <si>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</si>
  <si>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</si>
  <si>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</si>
  <si>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</si>
  <si>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</si>
  <si>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</si>
  <si>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</si>
  <si>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</si>
  <si>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</si>
  <si>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</si>
  <si>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</si>
  <si>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</si>
  <si>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</si>
  <si>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</si>
  <si>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</si>
  <si>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</si>
  <si>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</si>
  <si>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</si>
  <si>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</si>
  <si>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</si>
  <si>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</si>
  <si>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</si>
  <si>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</si>
  <si>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</si>
  <si>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</si>
  <si>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</si>
  <si>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</si>
  <si>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</si>
  <si>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</si>
  <si>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</si>
  <si>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</si>
  <si>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</si>
  <si>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</si>
  <si>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</si>
  <si>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</si>
  <si>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</si>
  <si>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</si>
  <si>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</si>
  <si>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</si>
  <si>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</si>
  <si>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</si>
  <si>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</si>
  <si>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</si>
  <si>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</si>
  <si>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</si>
  <si>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</si>
  <si>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</si>
  <si>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</si>
  <si>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</si>
  <si>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</si>
  <si>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</si>
  <si>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</si>
  <si>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</si>
  <si>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</si>
  <si>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</si>
  <si>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</si>
  <si>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</si>
  <si>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</si>
  <si>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</si>
  <si>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</si>
  <si>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</si>
  <si>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</si>
  <si>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</si>
  <si>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</si>
  <si>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</si>
  <si>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</si>
  <si>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</si>
  <si>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</si>
  <si>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</si>
  <si>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</si>
  <si>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</si>
  <si>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</si>
  <si>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</si>
  <si>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</si>
  <si>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</si>
  <si>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</si>
  <si>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</si>
  <si>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</si>
  <si>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</si>
  <si>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</si>
  <si>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</si>
  <si>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</si>
  <si>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</si>
  <si>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</si>
  <si>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</si>
  <si>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</si>
  <si>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</si>
  <si>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</si>
  <si>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</si>
  <si>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</si>
  <si>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</si>
  <si>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</si>
  <si>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</si>
  <si>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</si>
  <si>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</si>
  <si>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</si>
  <si>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</si>
  <si>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</si>
  <si>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</si>
  <si>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</si>
  <si>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</si>
  <si>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</si>
  <si>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</si>
  <si>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</si>
  <si>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</si>
  <si>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</si>
  <si>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</si>
  <si>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</si>
  <si>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</si>
  <si>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</si>
  <si>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</si>
  <si>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</si>
  <si>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</si>
  <si>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</si>
  <si>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</si>
  <si>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</si>
  <si>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</si>
  <si>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</si>
  <si>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</si>
  <si>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</si>
  <si>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</si>
  <si>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</si>
  <si>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</si>
  <si>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</si>
  <si>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</si>
  <si>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</si>
  <si>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</si>
  <si>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</si>
  <si>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</si>
  <si>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</si>
  <si>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</si>
  <si>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</si>
  <si>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</si>
  <si>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</si>
  <si>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</si>
  <si>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</si>
  <si>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</si>
  <si>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</si>
  <si>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</si>
  <si>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</si>
  <si>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</si>
  <si>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</si>
  <si>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</si>
  <si>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</si>
  <si>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</si>
  <si>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</si>
  <si>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</si>
  <si>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</si>
  <si>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</si>
  <si>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</si>
  <si>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</si>
  <si>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</si>
  <si>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</si>
  <si>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</si>
  <si>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</si>
  <si>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</si>
  <si>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</si>
  <si>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</si>
  <si>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</si>
  <si>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</si>
  <si>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</si>
  <si>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</si>
  <si>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</si>
  <si>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</si>
  <si>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</si>
  <si>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</si>
  <si>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</si>
  <si>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</si>
  <si>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</si>
  <si>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</si>
  <si>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</si>
  <si>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</si>
  <si>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</si>
  <si>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</si>
  <si>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</si>
  <si>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</si>
  <si>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</si>
  <si>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</si>
  <si>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</si>
  <si>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</si>
  <si>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</si>
  <si>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</si>
  <si>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</si>
  <si>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</si>
  <si>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</si>
  <si>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</si>
  <si>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</si>
  <si>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</si>
  <si>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</si>
  <si>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</si>
  <si>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</si>
  <si>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</si>
  <si>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</si>
  <si>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</si>
  <si>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</si>
  <si>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</si>
  <si>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</si>
  <si>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</si>
  <si>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</si>
  <si>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</si>
  <si>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</si>
  <si>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</si>
  <si>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</si>
  <si>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</si>
  <si>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</si>
  <si>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</si>
  <si>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</si>
  <si>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</si>
  <si>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</si>
  <si>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</si>
  <si>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</si>
  <si>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</si>
  <si>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</si>
  <si>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</si>
  <si>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</si>
  <si>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</si>
  <si>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</si>
  <si>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</si>
  <si>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</si>
  <si>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</si>
  <si>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</si>
  <si>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</si>
  <si>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</si>
  <si>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</si>
  <si>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</si>
  <si>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</si>
  <si>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</si>
  <si>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</si>
  <si>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</si>
  <si>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</si>
  <si>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</si>
  <si>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</si>
  <si>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</si>
  <si>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</si>
  <si>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</si>
  <si>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</si>
  <si>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</si>
  <si>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</si>
  <si>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</si>
  <si>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</si>
  <si>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</si>
  <si>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</si>
  <si>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</si>
  <si>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</si>
  <si>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</si>
  <si>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</si>
  <si>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</si>
  <si>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</si>
  <si>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</si>
  <si>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</si>
  <si>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</si>
  <si>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</si>
  <si>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</si>
  <si>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</si>
  <si>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</si>
  <si>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</si>
  <si>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</si>
  <si>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</si>
  <si>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</si>
  <si>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</si>
  <si>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</si>
  <si>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</si>
  <si>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</si>
  <si>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</si>
  <si>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</si>
  <si>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</si>
  <si>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</si>
  <si>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</si>
  <si>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</si>
  <si>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</si>
  <si>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</si>
  <si>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</si>
  <si>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</si>
  <si>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</si>
  <si>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</si>
  <si>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</si>
  <si>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</si>
  <si>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</si>
  <si>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</si>
  <si>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</si>
  <si>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</si>
  <si>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</si>
  <si>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</si>
  <si>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</si>
  <si>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</si>
  <si>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</si>
  <si>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</si>
  <si>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</si>
  <si>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</si>
  <si>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</si>
  <si>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</si>
  <si>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</si>
  <si>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</si>
  <si>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</si>
  <si>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</si>
  <si>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</si>
  <si>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</si>
  <si>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</si>
  <si>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</si>
  <si>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</si>
  <si>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</si>
  <si>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</si>
  <si>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</si>
  <si>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</si>
  <si>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</si>
  <si>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</si>
  <si>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</si>
  <si>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</si>
  <si>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</si>
  <si>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</si>
  <si>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</si>
  <si>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</si>
  <si>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</si>
  <si>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</si>
  <si>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</si>
  <si>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</si>
  <si>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</si>
  <si>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</si>
  <si>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</si>
  <si>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</si>
  <si>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</si>
  <si>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</si>
  <si>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</si>
  <si>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</si>
  <si>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</si>
  <si>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</si>
  <si>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</si>
  <si>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</si>
  <si>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</si>
  <si>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</si>
  <si>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</si>
  <si>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</si>
  <si>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</si>
  <si>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</si>
  <si>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</si>
  <si>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</si>
  <si>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</si>
  <si>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</si>
  <si>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</si>
  <si>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</si>
  <si>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</si>
  <si>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</si>
  <si>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</si>
  <si>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</si>
  <si>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</si>
  <si>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</si>
  <si>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</si>
  <si>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</si>
  <si>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</si>
  <si>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</si>
  <si>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</si>
  <si>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</si>
  <si>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</si>
  <si>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</si>
  <si>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</si>
  <si>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</si>
  <si>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</si>
  <si>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</si>
  <si>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</si>
  <si>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</si>
  <si>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</si>
  <si>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</si>
  <si>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</si>
  <si>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</si>
  <si>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</si>
  <si>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</si>
  <si>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</si>
  <si>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</si>
  <si>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</si>
  <si>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</si>
  <si>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</si>
  <si>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</si>
  <si>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</si>
  <si>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</si>
  <si>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</si>
  <si>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</si>
  <si>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</si>
  <si>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</si>
  <si>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</si>
  <si>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</si>
  <si>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</si>
  <si>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</si>
  <si>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</si>
  <si>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</si>
  <si>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</si>
  <si>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</si>
  <si>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</si>
  <si>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</si>
  <si>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</si>
  <si>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</si>
  <si>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</si>
  <si>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</si>
  <si>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</si>
  <si>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</si>
  <si>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</si>
  <si>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</si>
  <si>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</si>
  <si>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</si>
  <si>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</si>
  <si>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</si>
  <si>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</si>
  <si>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</si>
  <si>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</si>
  <si>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</si>
  <si>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</si>
  <si>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</si>
  <si>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</si>
  <si>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</si>
  <si>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</si>
  <si>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</si>
  <si>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</si>
  <si>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</si>
  <si>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</si>
  <si>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</si>
  <si>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</si>
  <si>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</si>
  <si>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</si>
  <si>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</si>
  <si>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</si>
  <si>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</si>
  <si>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</si>
  <si>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</si>
  <si>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</si>
  <si>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</si>
  <si>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</si>
  <si>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</si>
  <si>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</si>
  <si>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</si>
  <si>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</si>
  <si>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</si>
  <si>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</si>
  <si>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</si>
  <si>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</si>
  <si>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</si>
  <si>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</si>
  <si>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</si>
  <si>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</si>
  <si>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</si>
  <si>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</si>
  <si>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</si>
  <si>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</si>
  <si>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</si>
  <si>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</si>
  <si>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</si>
  <si>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</si>
  <si>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</si>
  <si>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</si>
  <si>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</si>
  <si>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</si>
  <si>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</si>
  <si>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</si>
  <si>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</si>
  <si>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</si>
  <si>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</si>
  <si>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</si>
  <si>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</si>
  <si>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</si>
  <si>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</si>
  <si>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</si>
  <si>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</si>
  <si>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</si>
  <si>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</si>
  <si>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</si>
  <si>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</si>
  <si>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</si>
  <si>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</si>
  <si>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</si>
  <si>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</si>
  <si>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</si>
  <si>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</si>
  <si>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</si>
  <si>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</si>
  <si>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</si>
  <si>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</si>
  <si>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</si>
  <si>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</si>
  <si>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</si>
  <si>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</si>
  <si>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</si>
  <si>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</si>
  <si>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</si>
  <si>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</si>
  <si>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</si>
  <si>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</si>
  <si>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</si>
  <si>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</si>
  <si>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</si>
  <si>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</si>
  <si>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</si>
  <si>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</si>
  <si>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</si>
  <si>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</si>
  <si>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</si>
  <si>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</si>
  <si>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</si>
  <si>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</si>
  <si>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</si>
  <si>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</si>
  <si>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</si>
  <si>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</si>
  <si>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</si>
  <si>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</si>
  <si>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</si>
  <si>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</si>
  <si>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</si>
  <si>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</si>
  <si>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</si>
  <si>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</si>
  <si>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</si>
  <si>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</si>
  <si>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</si>
  <si>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</si>
  <si>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</si>
  <si>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</si>
  <si>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</si>
  <si>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</si>
  <si>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</si>
  <si>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</si>
  <si>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</si>
  <si>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</si>
  <si>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</si>
  <si>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</si>
  <si>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</si>
  <si>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</si>
  <si>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</si>
  <si>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</si>
  <si>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</si>
  <si>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</si>
  <si>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</si>
  <si>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</si>
  <si>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</si>
  <si>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</si>
  <si>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</si>
  <si>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</si>
  <si>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</si>
  <si>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</si>
  <si>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</si>
  <si>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</si>
  <si>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</si>
  <si>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</si>
  <si>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</si>
  <si>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</si>
  <si>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</si>
  <si>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</si>
  <si>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</si>
  <si>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</si>
  <si>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</si>
  <si>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</si>
  <si>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</si>
  <si>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</si>
  <si>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</si>
  <si>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</si>
  <si>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</si>
  <si>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</si>
  <si>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</si>
  <si>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</si>
  <si>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</si>
  <si>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</si>
  <si>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</si>
  <si>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</si>
  <si>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</si>
  <si>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</si>
  <si>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</si>
  <si>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</si>
  <si>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</si>
  <si>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</si>
  <si>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</si>
  <si>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</si>
  <si>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</si>
  <si>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</si>
  <si>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</si>
  <si>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</si>
  <si>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</si>
  <si>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</si>
  <si>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</si>
  <si>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</si>
  <si>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</si>
  <si>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</si>
  <si>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</si>
  <si>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</si>
  <si>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</si>
  <si>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</si>
  <si>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</si>
  <si>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</si>
  <si>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</si>
  <si>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</si>
  <si>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</si>
  <si>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</si>
  <si>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</si>
  <si>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</si>
  <si>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</si>
  <si>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</si>
  <si>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</si>
  <si>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</si>
  <si>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</si>
  <si>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</si>
  <si>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</si>
  <si>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</si>
  <si>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</si>
  <si>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</si>
  <si>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</si>
  <si>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</si>
  <si>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</si>
  <si>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</si>
  <si>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</si>
  <si>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</si>
  <si>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</si>
  <si>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</si>
  <si>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</si>
  <si>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</si>
  <si>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</si>
  <si>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</si>
  <si>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</si>
  <si>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</si>
  <si>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</si>
  <si>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</si>
  <si>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</si>
  <si>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</si>
  <si>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</si>
  <si>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</si>
  <si>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</si>
  <si>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</si>
  <si>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</si>
  <si>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</si>
  <si>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</si>
  <si>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</si>
  <si>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</si>
  <si>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</si>
  <si>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</si>
  <si>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</si>
  <si>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</si>
  <si>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</si>
  <si>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</si>
  <si>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</si>
  <si>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</si>
  <si>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</si>
  <si>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</si>
  <si>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</si>
  <si>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</si>
  <si>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</si>
  <si>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</si>
  <si>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</si>
  <si>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</si>
  <si>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</si>
  <si>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</si>
  <si>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</si>
  <si>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</si>
  <si>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</si>
  <si>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</si>
  <si>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</si>
  <si>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</si>
  <si>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</si>
  <si>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</si>
  <si>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</si>
  <si>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</si>
  <si>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</si>
  <si>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</si>
  <si>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</si>
  <si>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</si>
  <si>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</si>
  <si>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</si>
  <si>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</si>
  <si>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</si>
  <si>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</si>
  <si>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</si>
  <si>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</si>
  <si>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</si>
  <si>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</si>
  <si>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</si>
  <si>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</si>
  <si>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</si>
  <si>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</si>
  <si>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</si>
  <si>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</si>
  <si>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</si>
  <si>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</si>
  <si>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</si>
  <si>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</si>
  <si>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</si>
  <si>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</si>
  <si>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</si>
  <si>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</si>
  <si>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</si>
  <si>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</si>
  <si>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</si>
  <si>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</si>
  <si>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</si>
  <si>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</si>
  <si>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</si>
  <si>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</si>
  <si>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</si>
  <si>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</si>
  <si>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</si>
  <si>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</si>
  <si>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</si>
  <si>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</si>
  <si>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</si>
  <si>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</si>
  <si>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</si>
  <si>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</si>
  <si>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</si>
  <si>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</si>
  <si>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</si>
  <si>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</si>
  <si>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</si>
  <si>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</si>
  <si>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</si>
  <si>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</si>
  <si>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</si>
  <si>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</si>
  <si>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</si>
  <si>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</si>
  <si>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</si>
  <si>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</si>
  <si>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</si>
  <si>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</si>
  <si>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</si>
  <si>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</si>
  <si>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</si>
  <si>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</si>
  <si>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</si>
  <si>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</si>
  <si>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</si>
  <si>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</si>
  <si>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</si>
  <si>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</si>
  <si>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</si>
  <si>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</si>
  <si>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</si>
  <si>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</si>
  <si>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</si>
  <si>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</si>
  <si>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</si>
  <si>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</si>
  <si>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</si>
  <si>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</si>
  <si>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</si>
  <si>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</si>
  <si>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</si>
  <si>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</si>
  <si>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</si>
  <si>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</si>
  <si>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</si>
  <si>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</si>
  <si>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</si>
  <si>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</si>
  <si>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</si>
  <si>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</si>
  <si>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</si>
  <si>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</si>
  <si>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</si>
  <si>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</si>
  <si>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</si>
  <si>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</si>
  <si>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</si>
  <si>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</si>
  <si>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</si>
  <si>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</si>
  <si>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</si>
  <si>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</si>
  <si>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</si>
  <si>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</si>
  <si>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</si>
  <si>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</si>
  <si>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</si>
  <si>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</si>
  <si>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</si>
  <si>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</si>
  <si>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</si>
  <si>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</si>
  <si>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</si>
  <si>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</si>
  <si>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</si>
  <si>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</si>
  <si>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</si>
  <si>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</si>
  <si>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</si>
  <si>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</si>
  <si>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</si>
  <si>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</si>
  <si>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</si>
  <si>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</si>
  <si>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</si>
  <si>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</si>
  <si>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</si>
  <si>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</si>
  <si>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</si>
  <si>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</si>
  <si>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</si>
  <si>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</si>
  <si>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</si>
  <si>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</si>
  <si>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</si>
  <si>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</si>
  <si>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</si>
  <si>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</si>
  <si>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</si>
  <si>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</si>
  <si>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</si>
  <si>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</si>
  <si>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</si>
  <si>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</si>
  <si>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</si>
  <si>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</si>
  <si>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</si>
  <si>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</si>
  <si>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</si>
  <si>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</si>
  <si>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</si>
  <si>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</si>
  <si>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</si>
  <si>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</si>
  <si>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</si>
  <si>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</si>
  <si>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</si>
  <si>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</si>
  <si>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</si>
  <si>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</si>
  <si>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</si>
  <si>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</si>
  <si>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</si>
  <si>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</si>
  <si>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</si>
  <si>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</si>
  <si>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</si>
  <si>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</si>
  <si>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</si>
  <si>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</si>
  <si>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</si>
  <si>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</si>
  <si>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</si>
  <si>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</si>
  <si>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</si>
  <si>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</si>
  <si>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</si>
  <si>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</si>
  <si>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</si>
  <si>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</si>
  <si>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</si>
  <si>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</si>
  <si>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</si>
  <si>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</si>
  <si>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</si>
  <si>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</si>
  <si>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</si>
  <si>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</si>
  <si>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</si>
  <si>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</si>
  <si>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</si>
  <si>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</si>
  <si>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</si>
  <si>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</si>
  <si>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</si>
  <si>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</si>
  <si>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</si>
  <si>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</si>
  <si>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</si>
  <si>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</si>
  <si>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</si>
  <si>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</si>
  <si>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</si>
  <si>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</si>
  <si>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</si>
  <si>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</si>
  <si>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</si>
  <si>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</si>
  <si>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</si>
  <si>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</si>
  <si>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</si>
  <si>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</si>
  <si>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</si>
  <si>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</si>
  <si>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</si>
  <si>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</si>
  <si>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</si>
  <si>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</si>
  <si>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</si>
  <si>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</si>
  <si>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</si>
  <si>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</si>
  <si>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</si>
  <si>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</si>
  <si>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</si>
  <si>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</si>
  <si>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</si>
  <si>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</si>
  <si>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</si>
  <si>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</si>
  <si>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</si>
  <si>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</si>
  <si>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</si>
  <si>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</si>
  <si>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</si>
  <si>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</si>
  <si>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</si>
  <si>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</si>
  <si>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</si>
  <si>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</si>
  <si>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</si>
  <si>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</si>
  <si>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</si>
  <si>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</si>
  <si>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</si>
  <si>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</si>
  <si>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</si>
  <si>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</si>
  <si>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</si>
  <si>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</si>
  <si>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</si>
  <si>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</si>
  <si>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</si>
  <si>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</si>
  <si>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</si>
  <si>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</si>
  <si>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</si>
  <si>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</si>
  <si>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</si>
  <si>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</si>
  <si>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</si>
  <si>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</si>
  <si>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</si>
  <si>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</si>
  <si>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</si>
  <si>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</si>
  <si>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</si>
  <si>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</si>
  <si>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</si>
  <si>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</si>
  <si>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</si>
  <si>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</si>
  <si>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</si>
  <si>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</si>
  <si>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</si>
  <si>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</si>
  <si>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</si>
  <si>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</si>
  <si>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</si>
  <si>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</si>
  <si>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</si>
  <si>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</si>
  <si>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</si>
  <si>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</si>
  <si>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</si>
  <si>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</si>
  <si>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</si>
  <si>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</si>
  <si>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</si>
  <si>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</si>
  <si>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</si>
  <si>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</si>
  <si>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</si>
  <si>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</si>
  <si>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</si>
  <si>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</si>
  <si>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</si>
  <si>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</si>
  <si>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</si>
  <si>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</si>
  <si>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</si>
  <si>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</si>
  <si>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</si>
  <si>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</si>
  <si>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</si>
  <si>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</si>
  <si>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</si>
  <si>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</si>
  <si>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</si>
  <si>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</si>
  <si>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</si>
  <si>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</si>
  <si>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</si>
  <si>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</si>
  <si>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</si>
  <si>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</si>
  <si>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</si>
  <si>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</si>
  <si>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</si>
  <si>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</si>
  <si>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</si>
  <si>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</si>
  <si>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</si>
  <si>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</si>
  <si>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</si>
  <si>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</si>
  <si>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</si>
  <si>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</si>
  <si>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</si>
  <si>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</si>
  <si>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</si>
  <si>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</si>
  <si>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</si>
  <si>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</si>
  <si>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</si>
  <si>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</si>
  <si>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</si>
  <si>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</si>
  <si>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</si>
  <si>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</si>
  <si>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</si>
  <si>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</si>
  <si>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</si>
  <si>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</si>
  <si>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</si>
  <si>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</si>
  <si>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</si>
  <si>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</si>
  <si>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</si>
  <si>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</si>
  <si>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</si>
  <si>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</si>
  <si>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</si>
  <si>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</si>
  <si>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</si>
  <si>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</si>
  <si>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</si>
  <si>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</si>
  <si>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</si>
  <si>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</si>
  <si>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</si>
  <si>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</si>
  <si>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</si>
  <si>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</si>
  <si>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</si>
  <si>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</si>
  <si>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</si>
  <si>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</si>
  <si>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</si>
  <si>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</si>
  <si>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</si>
  <si>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</si>
  <si>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</si>
  <si>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</si>
  <si>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</si>
  <si>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</si>
  <si>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</si>
  <si>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</si>
  <si>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</si>
  <si>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</si>
  <si>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</si>
  <si>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</si>
  <si>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</si>
  <si>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</si>
  <si>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</si>
  <si>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</si>
  <si>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</si>
  <si>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</si>
  <si>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</si>
  <si>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</si>
  <si>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</si>
  <si>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</si>
  <si>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</si>
  <si>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</si>
  <si>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</si>
  <si>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</si>
  <si>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</si>
  <si>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</si>
  <si>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</si>
  <si>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</si>
  <si>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</si>
  <si>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</si>
  <si>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</si>
  <si>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</si>
  <si>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</si>
  <si>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</si>
  <si>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</si>
  <si>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</si>
  <si>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</si>
  <si>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</si>
  <si>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</si>
  <si>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</si>
  <si>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</si>
  <si>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</si>
  <si>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</si>
  <si>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</si>
  <si>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</si>
  <si>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</si>
  <si>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</si>
  <si>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</si>
  <si>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</si>
  <si>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</si>
  <si>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</si>
  <si>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</si>
  <si>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</si>
  <si>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</si>
  <si>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</si>
  <si>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</si>
  <si>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</si>
  <si>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</si>
  <si>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</si>
  <si>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</si>
  <si>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</si>
  <si>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</si>
  <si>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</si>
  <si>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</si>
  <si>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</si>
  <si>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</si>
  <si>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</si>
  <si>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</si>
  <si>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</si>
  <si>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</si>
  <si>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</si>
  <si>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</si>
  <si>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</si>
  <si>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</si>
  <si>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</si>
  <si>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</si>
  <si>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</si>
  <si>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</si>
  <si>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</si>
  <si>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</si>
  <si>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</si>
  <si>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</si>
  <si>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</si>
  <si>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</si>
  <si>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</si>
  <si>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</si>
  <si>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</si>
  <si>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</si>
  <si>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</si>
  <si>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</si>
  <si>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</si>
  <si>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</si>
  <si>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</si>
  <si>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</si>
  <si>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</si>
  <si>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</si>
  <si>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</si>
  <si>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</si>
  <si>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</si>
  <si>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</si>
  <si>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</si>
  <si>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</si>
  <si>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</si>
  <si>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</si>
  <si>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</si>
  <si>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</si>
  <si>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</si>
  <si>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</si>
  <si>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</si>
  <si>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</si>
  <si>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</si>
  <si>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</si>
  <si>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</si>
  <si>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</si>
  <si>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</si>
  <si>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</si>
  <si>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</si>
  <si>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</si>
  <si>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</si>
  <si>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</si>
  <si>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</si>
  <si>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</si>
  <si>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</si>
  <si>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</si>
  <si>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</si>
  <si>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</si>
  <si>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</si>
  <si>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</si>
  <si>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</si>
  <si>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</si>
  <si>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</si>
  <si>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</si>
  <si>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</si>
  <si>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</si>
  <si>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</si>
  <si>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</si>
  <si>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</si>
  <si>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</si>
  <si>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</si>
  <si>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</si>
  <si>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</si>
  <si>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</si>
  <si>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</si>
  <si>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</si>
  <si>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</si>
  <si>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</si>
  <si>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</si>
  <si>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</si>
  <si>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</si>
  <si>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</si>
  <si>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</si>
  <si>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</si>
  <si>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</si>
  <si>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</si>
  <si>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</si>
  <si>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</si>
  <si>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</si>
  <si>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</si>
  <si>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</si>
  <si>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</si>
  <si>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</si>
  <si>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</si>
  <si>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</si>
  <si>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</si>
  <si>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</si>
  <si>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</si>
  <si>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</si>
  <si>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</si>
  <si>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</si>
  <si>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</si>
  <si>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</si>
  <si>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</si>
  <si>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</si>
  <si>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</si>
  <si>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</si>
  <si>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</si>
  <si>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</si>
  <si>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</si>
  <si>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</si>
  <si>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</si>
  <si>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</si>
  <si>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</si>
  <si>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</si>
  <si>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</si>
  <si>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</si>
  <si>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</si>
  <si>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</si>
  <si>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</si>
  <si>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</si>
  <si>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</si>
  <si>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</si>
  <si>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</si>
  <si>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</si>
  <si>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</si>
  <si>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</si>
  <si>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</si>
  <si>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</si>
  <si>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</si>
  <si>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</si>
  <si>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</si>
  <si>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</si>
  <si>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</si>
  <si>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</si>
  <si>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</si>
  <si>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</si>
  <si>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</si>
  <si>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</si>
  <si>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</si>
  <si>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</si>
  <si>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</si>
  <si>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</si>
  <si>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</si>
  <si>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</si>
  <si>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</si>
  <si>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</si>
  <si>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</si>
  <si>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</si>
  <si>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</si>
  <si>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</si>
  <si>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</si>
  <si>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</si>
  <si>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</si>
  <si>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</si>
  <si>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</si>
  <si>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</si>
  <si>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</si>
  <si>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</si>
  <si>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</si>
  <si>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</si>
  <si>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</si>
  <si>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</si>
  <si>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</si>
  <si>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</si>
  <si>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</si>
  <si>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</si>
  <si>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</si>
  <si>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</si>
  <si>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</si>
  <si>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</si>
  <si>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</si>
  <si>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</si>
  <si>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</si>
  <si>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</si>
  <si>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</si>
  <si>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</si>
  <si>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</si>
  <si>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</si>
  <si>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</si>
  <si>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</si>
  <si>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</si>
  <si>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</si>
  <si>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</si>
  <si>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</si>
  <si>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</si>
  <si>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</si>
  <si>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</si>
  <si>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</si>
  <si>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</si>
  <si>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</si>
  <si>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</si>
  <si>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</si>
  <si>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</si>
  <si>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</si>
  <si>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</si>
  <si>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</si>
  <si>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</si>
  <si>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</si>
  <si>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</si>
  <si>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</si>
  <si>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</si>
  <si>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</si>
  <si>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</si>
  <si>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</si>
  <si>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</si>
  <si>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</si>
  <si>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</si>
  <si>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</si>
  <si>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</si>
  <si>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</si>
  <si>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</si>
  <si>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</si>
  <si>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</si>
  <si>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</si>
  <si>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</si>
  <si>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</si>
  <si>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</si>
  <si>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</si>
  <si>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</si>
  <si>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</si>
  <si>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</si>
  <si>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</si>
  <si>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</si>
  <si>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</si>
  <si>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</si>
  <si>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</si>
  <si>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</si>
  <si>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</si>
  <si>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</si>
  <si>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</si>
  <si>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</si>
  <si>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</si>
  <si>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</si>
  <si>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</si>
  <si>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</si>
  <si>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</si>
  <si>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</si>
  <si>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</si>
  <si>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</si>
  <si>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</si>
  <si>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</si>
  <si>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</si>
  <si>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</si>
  <si>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</si>
  <si>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</si>
  <si>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</si>
  <si>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</si>
  <si>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</si>
  <si>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</si>
  <si>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</si>
  <si>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</si>
  <si>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</si>
  <si>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</si>
  <si>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</si>
  <si>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</si>
  <si>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</si>
  <si>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</si>
  <si>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</si>
  <si>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</si>
  <si>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</si>
  <si>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</si>
  <si>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</si>
  <si>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</si>
  <si>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</si>
  <si>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</si>
  <si>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</si>
  <si>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</si>
  <si>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</si>
  <si>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</si>
  <si>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</si>
  <si>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</si>
  <si>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</si>
  <si>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</si>
  <si>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</si>
  <si>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</si>
  <si>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</si>
  <si>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</si>
  <si>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</si>
  <si>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</si>
  <si>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</si>
  <si>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</si>
  <si>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</si>
  <si>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</si>
  <si>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</si>
  <si>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</si>
  <si>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</si>
  <si>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</si>
  <si>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</si>
  <si>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</si>
  <si>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</si>
  <si>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</si>
  <si>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</si>
  <si>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</si>
  <si>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</si>
  <si>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</si>
  <si>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</si>
  <si>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</si>
  <si>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</si>
  <si>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</si>
  <si>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</si>
  <si>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</si>
  <si>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</si>
  <si>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</si>
  <si>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</si>
  <si>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</si>
  <si>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</si>
  <si>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</si>
  <si>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</si>
  <si>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</si>
  <si>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</si>
  <si>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</si>
  <si>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</si>
  <si>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</si>
  <si>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</si>
  <si>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</si>
  <si>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</si>
  <si>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</si>
  <si>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</si>
  <si>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</si>
  <si>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</si>
  <si>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</si>
  <si>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</si>
  <si>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</si>
  <si>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</si>
  <si>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</si>
  <si>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</si>
  <si>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</si>
  <si>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</si>
  <si>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</si>
  <si>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</si>
  <si>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</si>
  <si>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</si>
  <si>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</si>
  <si>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</si>
  <si>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</si>
  <si>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</si>
  <si>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</si>
  <si>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</si>
  <si>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</si>
  <si>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</si>
  <si>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</si>
  <si>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</si>
  <si>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</si>
  <si>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</si>
  <si>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</si>
  <si>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</si>
  <si>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</si>
  <si>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</si>
  <si>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</si>
  <si>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</si>
  <si>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</si>
  <si>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</si>
  <si>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</si>
  <si>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</si>
  <si>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</si>
  <si>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</si>
  <si>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</si>
  <si>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</si>
  <si>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</si>
  <si>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</si>
  <si>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</si>
  <si>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</si>
  <si>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</si>
  <si>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</si>
  <si>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</si>
  <si>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</si>
  <si>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</si>
  <si>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</si>
  <si>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</si>
  <si>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</si>
  <si>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</si>
  <si>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</si>
  <si>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</si>
  <si>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</si>
  <si>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</si>
  <si>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</si>
  <si>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</si>
  <si>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</si>
  <si>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</si>
  <si>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</si>
  <si>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</si>
  <si>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</si>
  <si>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</si>
  <si>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</si>
  <si>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</si>
  <si>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</si>
  <si>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</si>
  <si>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</si>
  <si>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</si>
  <si>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</si>
  <si>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</si>
  <si>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</si>
  <si>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</si>
  <si>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</si>
  <si>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</si>
  <si>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</si>
  <si>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</si>
  <si>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</si>
  <si>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</si>
  <si>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</si>
  <si>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</si>
  <si>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</si>
  <si>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</si>
  <si>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</si>
  <si>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</si>
  <si>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</si>
  <si>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</si>
  <si>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</si>
  <si>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</si>
  <si>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</si>
  <si>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</si>
  <si>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</si>
  <si>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</si>
  <si>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</si>
  <si>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</si>
  <si>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</si>
  <si>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</si>
  <si>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</si>
  <si>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</si>
  <si>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</si>
  <si>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</si>
  <si>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</si>
  <si>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</si>
  <si>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</si>
  <si>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</si>
  <si>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</si>
  <si>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</si>
  <si>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</si>
  <si>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</si>
  <si>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</si>
  <si>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</si>
  <si>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</si>
  <si>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</si>
  <si>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</si>
  <si>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</si>
  <si>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</si>
  <si>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</si>
  <si>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</si>
  <si>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</si>
  <si>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</si>
  <si>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</si>
  <si>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</si>
  <si>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</si>
  <si>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</si>
  <si>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</si>
  <si>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</si>
  <si>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</si>
  <si>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</si>
  <si>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</si>
  <si>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</si>
  <si>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</si>
  <si>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</si>
  <si>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</si>
  <si>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</si>
  <si>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</si>
  <si>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</si>
  <si>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</si>
  <si>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</si>
  <si>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</si>
  <si>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</si>
  <si>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</si>
  <si>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</si>
  <si>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</si>
  <si>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</si>
  <si>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</si>
  <si>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</si>
  <si>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</si>
  <si>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</si>
  <si>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</si>
  <si>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</si>
  <si>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</si>
  <si>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</si>
  <si>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</si>
  <si>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</si>
  <si>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</si>
  <si>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</si>
  <si>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</si>
  <si>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</si>
  <si>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</si>
  <si>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</si>
  <si>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</si>
  <si>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</si>
  <si>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</si>
  <si>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</si>
  <si>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</si>
  <si>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</si>
  <si>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</si>
  <si>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</si>
  <si>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</si>
  <si>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</si>
  <si>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</si>
  <si>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</si>
  <si>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</si>
  <si>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</si>
  <si>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</si>
  <si>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</si>
  <si>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</si>
  <si>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</si>
  <si>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</si>
  <si>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</si>
  <si>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</si>
  <si>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</si>
  <si>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</si>
  <si>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</si>
  <si>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</si>
  <si>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</si>
  <si>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</si>
  <si>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</si>
  <si>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</si>
  <si>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</si>
  <si>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</si>
  <si>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</si>
  <si>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</si>
  <si>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</si>
  <si>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</si>
  <si>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</si>
  <si>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</si>
  <si>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</si>
  <si>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</si>
  <si>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</si>
  <si>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</si>
  <si>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</si>
  <si>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</si>
  <si>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</si>
  <si>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</si>
  <si>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</si>
  <si>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</si>
  <si>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</si>
  <si>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</si>
  <si>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</si>
  <si>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</si>
  <si>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</si>
  <si>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</si>
  <si>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</si>
  <si>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</si>
  <si>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</si>
  <si>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</si>
  <si>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</si>
  <si>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</si>
  <si>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</si>
  <si>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</si>
  <si>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</si>
  <si>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</si>
  <si>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</si>
  <si>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</si>
  <si>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</si>
  <si>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</si>
  <si>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</si>
  <si>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</si>
  <si>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</si>
  <si>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</si>
  <si>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</si>
  <si>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</si>
  <si>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</si>
  <si>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</si>
  <si>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</si>
  <si>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</si>
  <si>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</si>
  <si>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</si>
  <si>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</si>
  <si>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</si>
  <si>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</si>
  <si>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</si>
  <si>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</si>
  <si>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</si>
  <si>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</si>
  <si>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</si>
  <si>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</si>
  <si>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</si>
  <si>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</si>
  <si>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</si>
  <si>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</si>
  <si>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</si>
  <si>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</si>
  <si>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</si>
  <si>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</si>
  <si>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</si>
  <si>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</si>
  <si>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</si>
  <si>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</si>
  <si>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</si>
  <si>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</si>
  <si>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</si>
  <si>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</si>
  <si>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</si>
  <si>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</si>
  <si>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</si>
  <si>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</si>
  <si>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</si>
  <si>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</si>
  <si>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</si>
  <si>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</si>
  <si>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</si>
  <si>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</si>
  <si>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</si>
  <si>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</si>
  <si>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</si>
  <si>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</si>
  <si>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</si>
  <si>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</si>
  <si>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</si>
  <si>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</si>
  <si>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</si>
  <si>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</si>
  <si>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</si>
  <si>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</si>
  <si>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</si>
  <si>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</si>
  <si>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</si>
  <si>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</si>
  <si>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</si>
  <si>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</si>
  <si>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</si>
  <si>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</si>
  <si>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</si>
  <si>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</si>
  <si>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</si>
  <si>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</si>
  <si>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</si>
  <si>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</si>
  <si>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</si>
  <si>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</si>
  <si>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</si>
  <si>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</si>
  <si>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</si>
  <si>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</si>
  <si>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</si>
  <si>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</si>
  <si>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</si>
  <si>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</si>
  <si>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</si>
  <si>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</si>
  <si>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</si>
  <si>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</si>
  <si>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</si>
  <si>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</si>
  <si>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</si>
  <si>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</si>
  <si>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</si>
  <si>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</si>
  <si>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</si>
  <si>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</si>
  <si>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</si>
  <si>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</si>
  <si>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</si>
  <si>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</si>
  <si>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</si>
  <si>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</si>
  <si>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</si>
  <si>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</si>
  <si>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</si>
  <si>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</si>
  <si>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</si>
  <si>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</si>
  <si>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</si>
  <si>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</si>
  <si>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</si>
  <si>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</si>
  <si>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</si>
  <si>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</si>
  <si>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</si>
  <si>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</si>
  <si>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</si>
  <si>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</si>
  <si>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</si>
  <si>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</si>
  <si>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</si>
  <si>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</si>
  <si>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</si>
  <si>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</si>
  <si>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</si>
  <si>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</si>
  <si>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</si>
  <si>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</si>
  <si>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</si>
  <si>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</si>
  <si>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</si>
  <si>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</si>
  <si>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</si>
  <si>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</si>
  <si>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</si>
  <si>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</si>
  <si>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</si>
  <si>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</si>
  <si>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</si>
  <si>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</si>
  <si>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</si>
  <si>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</si>
  <si>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</si>
  <si>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</si>
  <si>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</si>
  <si>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</si>
  <si>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</si>
  <si>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</si>
  <si>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</si>
  <si>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</si>
  <si>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</si>
  <si>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</si>
  <si>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</si>
  <si>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</si>
  <si>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</si>
  <si>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</si>
  <si>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</si>
  <si>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</si>
  <si>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</si>
  <si>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</si>
  <si>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</si>
  <si>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</si>
  <si>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</si>
  <si>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</si>
  <si>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</si>
  <si>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</si>
  <si>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</si>
  <si>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</si>
  <si>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</si>
  <si>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</si>
  <si>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</si>
  <si>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</si>
  <si>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</si>
  <si>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</si>
  <si>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</si>
  <si>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</si>
  <si>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</si>
  <si>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</si>
  <si>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</si>
  <si>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</si>
  <si>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</si>
  <si>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</si>
  <si>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</si>
  <si>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</si>
  <si>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</si>
  <si>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</si>
  <si>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</si>
  <si>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</si>
  <si>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</si>
  <si>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</si>
  <si>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</si>
  <si>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</si>
  <si>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</si>
  <si>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</si>
  <si>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</si>
  <si>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</si>
  <si>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</si>
  <si>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</si>
  <si>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</si>
  <si>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</si>
  <si>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</si>
  <si>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</si>
  <si>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</si>
  <si>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</si>
  <si>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</si>
  <si>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</si>
  <si>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</si>
  <si>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</si>
  <si>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</si>
  <si>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</si>
  <si>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</si>
  <si>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</si>
  <si>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</si>
  <si>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</si>
  <si>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</si>
  <si>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</si>
  <si>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</si>
  <si>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</si>
  <si>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</si>
  <si>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</si>
  <si>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</si>
  <si>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</si>
  <si>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</si>
  <si>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</si>
  <si>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</si>
  <si>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</si>
  <si>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</si>
  <si>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</si>
  <si>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</si>
  <si>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</si>
  <si>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</si>
  <si>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</si>
  <si>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</si>
  <si>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</si>
  <si>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</si>
  <si>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</si>
  <si>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</si>
  <si>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</si>
  <si>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</si>
  <si>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</si>
  <si>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</si>
  <si>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</si>
  <si>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</si>
  <si>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</si>
  <si>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</si>
  <si>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</si>
  <si>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</si>
  <si>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</si>
  <si>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</si>
  <si>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</si>
  <si>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</si>
  <si>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</si>
  <si>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</si>
  <si>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</si>
  <si>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</si>
  <si>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</si>
  <si>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</si>
  <si>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</si>
  <si>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</si>
  <si>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</si>
  <si>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</si>
  <si>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</si>
  <si>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</si>
  <si>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</si>
  <si>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</si>
  <si>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</si>
  <si>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</si>
  <si>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</si>
  <si>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</si>
  <si>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</si>
  <si>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</si>
  <si>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</si>
  <si>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</si>
  <si>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</si>
  <si>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</si>
  <si>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</si>
  <si>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</si>
  <si>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</si>
  <si>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</si>
  <si>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</si>
  <si>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</si>
  <si>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</si>
  <si>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</si>
  <si>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</si>
  <si>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</si>
  <si>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</si>
  <si>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</si>
  <si>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</si>
  <si>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</si>
  <si>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</si>
  <si>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</si>
  <si>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</si>
  <si>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</si>
  <si>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</si>
  <si>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</si>
  <si>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</si>
  <si>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</si>
  <si>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</si>
  <si>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</si>
  <si>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</si>
  <si>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</si>
  <si>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</si>
  <si>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</si>
  <si>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</si>
  <si>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</si>
  <si>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</si>
  <si>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</si>
  <si>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</si>
  <si>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</si>
  <si>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</si>
  <si>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</si>
  <si>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</si>
  <si>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</si>
  <si>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</si>
  <si>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</si>
  <si>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</si>
  <si>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</si>
  <si>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</si>
  <si>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</si>
  <si>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</si>
  <si>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</si>
  <si>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</si>
  <si>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</si>
  <si>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</si>
  <si>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</si>
  <si>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</si>
  <si>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</si>
  <si>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</si>
  <si>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</si>
  <si>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</si>
  <si>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</si>
  <si>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</si>
  <si>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</si>
  <si>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</si>
  <si>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</si>
  <si>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</si>
  <si>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</si>
  <si>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</si>
  <si>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</si>
  <si>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</si>
  <si>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</si>
  <si>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</si>
  <si>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</si>
  <si>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</si>
  <si>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</si>
  <si>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</si>
  <si>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</si>
  <si>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</si>
  <si>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</si>
  <si>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</si>
  <si>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</si>
  <si>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</si>
  <si>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</si>
  <si>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</si>
  <si>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</si>
  <si>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</si>
  <si>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</si>
  <si>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</si>
  <si>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</si>
  <si>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</si>
  <si>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</si>
  <si>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</si>
  <si>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</si>
  <si>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</si>
  <si>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</si>
  <si>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</si>
  <si>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</si>
  <si>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</si>
  <si>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</si>
  <si>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</si>
  <si>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</si>
  <si>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</si>
  <si>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</si>
  <si>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</si>
  <si>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</si>
  <si>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</si>
  <si>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</si>
  <si>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</si>
  <si>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</si>
  <si>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</si>
  <si>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</si>
  <si>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</si>
  <si>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</si>
  <si>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</si>
  <si>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</si>
  <si>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</si>
  <si>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</si>
  <si>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</si>
  <si>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</si>
  <si>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</si>
  <si>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</si>
  <si>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</si>
  <si>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</si>
  <si>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</si>
  <si>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</si>
  <si>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</si>
  <si>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</si>
  <si>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</si>
  <si>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</si>
  <si>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</si>
  <si>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</si>
  <si>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</si>
  <si>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</si>
  <si>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</si>
  <si>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</si>
  <si>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</si>
  <si>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</si>
  <si>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</si>
  <si>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</si>
  <si>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</si>
  <si>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</si>
  <si>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</si>
  <si>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</si>
  <si>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</si>
  <si>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</si>
  <si>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</si>
  <si>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</si>
  <si>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</si>
  <si>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</si>
  <si>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</si>
  <si>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</si>
  <si>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</si>
  <si>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</si>
  <si>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</si>
  <si>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</si>
  <si>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</si>
  <si>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</si>
  <si>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</si>
  <si>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</si>
  <si>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</si>
  <si>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</si>
  <si>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</si>
  <si>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</si>
  <si>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</si>
  <si>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</si>
  <si>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</si>
  <si>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</si>
  <si>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</si>
  <si>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</si>
  <si>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</si>
  <si>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</si>
  <si>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</si>
  <si>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</si>
  <si>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</si>
  <si>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</si>
  <si>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</si>
  <si>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</si>
  <si>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</si>
  <si>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</si>
  <si>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</si>
  <si>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</si>
  <si>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</si>
  <si>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</si>
  <si>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</si>
  <si>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</si>
  <si>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</si>
  <si>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</si>
  <si>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</si>
  <si>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</si>
  <si>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</si>
  <si>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</si>
  <si>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</si>
  <si>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</si>
  <si>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</si>
  <si>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</si>
  <si>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</si>
  <si>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</si>
  <si>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</si>
  <si>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</si>
  <si>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</si>
  <si>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</si>
  <si>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</si>
  <si>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</si>
  <si>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</si>
  <si>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</si>
  <si>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</si>
  <si>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</si>
  <si>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</si>
  <si>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</si>
  <si>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</si>
  <si>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</si>
  <si>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</si>
  <si>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</si>
  <si>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</si>
  <si>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</si>
  <si>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</si>
  <si>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</si>
  <si>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</si>
  <si>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</si>
  <si>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</si>
  <si>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</si>
  <si>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</si>
  <si>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</si>
  <si>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</si>
  <si>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</si>
  <si>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</si>
  <si>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</si>
  <si>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</si>
  <si>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</si>
  <si>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</si>
  <si>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</si>
  <si>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</si>
  <si>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</si>
  <si>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</si>
  <si>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</si>
  <si>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</si>
  <si>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</si>
  <si>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</si>
  <si>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</si>
  <si>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</si>
  <si>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</si>
  <si>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</si>
  <si>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</si>
  <si>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</si>
  <si>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</si>
  <si>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</si>
  <si>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</si>
  <si>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</si>
  <si>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</si>
  <si>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</si>
  <si>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</si>
  <si>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</si>
  <si>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</si>
  <si>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</si>
  <si>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</si>
  <si>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</si>
  <si>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</si>
  <si>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</si>
  <si>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</si>
  <si>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</si>
  <si>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</si>
  <si>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</si>
  <si>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</si>
  <si>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</si>
  <si>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</si>
  <si>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</si>
  <si>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</si>
  <si>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</si>
  <si>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</si>
  <si>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</si>
  <si>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</si>
  <si>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</si>
  <si>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</si>
  <si>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</si>
  <si>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</si>
  <si>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</si>
  <si>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</si>
  <si>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</si>
  <si>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</si>
  <si>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</si>
  <si>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</si>
  <si>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</si>
  <si>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</si>
  <si>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</si>
  <si>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</si>
  <si>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</si>
  <si>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</si>
  <si>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</si>
  <si>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</si>
  <si>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</si>
  <si>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</si>
  <si>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</si>
  <si>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</si>
  <si>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</si>
  <si>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</si>
  <si>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</si>
  <si>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</si>
  <si>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</si>
  <si>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</si>
  <si>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</si>
  <si>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</si>
  <si>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</si>
  <si>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</si>
  <si>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</si>
  <si>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</si>
  <si>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</si>
  <si>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</si>
  <si>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</si>
  <si>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</si>
  <si>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</si>
  <si>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</si>
  <si>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</si>
  <si>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</si>
  <si>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</si>
  <si>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</si>
  <si>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</si>
  <si>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</si>
  <si>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</si>
  <si>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</si>
  <si>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</si>
  <si>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</si>
  <si>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</si>
  <si>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</si>
  <si>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</si>
  <si>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</si>
  <si>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</si>
  <si>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</si>
  <si>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</si>
  <si>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</si>
  <si>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</si>
  <si>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</si>
  <si>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</si>
  <si>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</si>
  <si>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</si>
  <si>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</si>
  <si>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</si>
  <si>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</si>
  <si>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</si>
  <si>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</si>
  <si>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</si>
  <si>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</si>
  <si>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</si>
  <si>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</si>
  <si>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</si>
  <si>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</si>
  <si>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</si>
  <si>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</si>
  <si>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</si>
  <si>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</si>
  <si>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</si>
  <si>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</si>
  <si>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</si>
  <si>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</si>
  <si>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</si>
  <si>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</si>
  <si>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</si>
  <si>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</si>
  <si>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</si>
  <si>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</si>
  <si>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</si>
  <si>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</si>
  <si>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</si>
  <si>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</si>
  <si>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</si>
  <si>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</si>
  <si>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</si>
  <si>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</si>
  <si>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</si>
  <si>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</si>
  <si>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</si>
  <si>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</si>
  <si>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</si>
  <si>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</si>
  <si>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</si>
  <si>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</si>
  <si>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</si>
  <si>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</si>
  <si>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</si>
  <si>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</si>
  <si>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</si>
  <si>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</si>
  <si>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</si>
  <si>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</si>
  <si>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</si>
  <si>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</si>
  <si>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</si>
  <si>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</si>
  <si>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</si>
  <si>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</si>
  <si>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</si>
  <si>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</si>
  <si>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</si>
  <si>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</si>
  <si>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</si>
  <si>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</si>
  <si>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</si>
  <si>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</si>
  <si>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</si>
  <si>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</si>
  <si>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</si>
  <si>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</si>
  <si>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</si>
  <si>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</si>
  <si>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</si>
  <si>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</si>
  <si>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</si>
  <si>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</si>
  <si>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</si>
  <si>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</si>
  <si>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</si>
  <si>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</si>
  <si>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</si>
  <si>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</si>
  <si>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</si>
  <si>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</si>
  <si>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</si>
  <si>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</si>
  <si>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</si>
  <si>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</si>
  <si>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</si>
  <si>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</si>
  <si>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</si>
  <si>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</si>
  <si>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</si>
  <si>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</si>
  <si>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</si>
  <si>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</si>
  <si>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</si>
  <si>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</si>
  <si>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</si>
  <si>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</si>
  <si>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</si>
  <si>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</si>
  <si>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</si>
  <si>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</si>
  <si>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</si>
  <si>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</si>
  <si>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</si>
  <si>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</si>
  <si>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</si>
  <si>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</si>
  <si>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</si>
  <si>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</si>
  <si>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</si>
  <si>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</si>
  <si>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</si>
  <si>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</si>
  <si>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</si>
  <si>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</si>
  <si>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</si>
  <si>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</si>
  <si>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</si>
  <si>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</si>
  <si>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</si>
  <si>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</si>
  <si>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</si>
  <si>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</si>
  <si>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</si>
  <si>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</si>
  <si>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</si>
  <si>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</si>
  <si>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</si>
  <si>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</si>
  <si>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</si>
  <si>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</si>
  <si>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</si>
  <si>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</si>
  <si>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</si>
  <si>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</si>
  <si>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</si>
  <si>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</si>
  <si>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</si>
  <si>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</si>
  <si>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</si>
  <si>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</si>
  <si>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</si>
  <si>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</si>
  <si>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</si>
  <si>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</si>
  <si>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</si>
  <si>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</si>
  <si>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</si>
  <si>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</si>
  <si>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</si>
  <si>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</si>
  <si>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</si>
  <si>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</si>
  <si>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</si>
  <si>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</si>
  <si>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</si>
  <si>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</si>
  <si>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</si>
  <si>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</si>
  <si>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</si>
  <si>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</si>
  <si>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</si>
  <si>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</si>
  <si>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</si>
  <si>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</si>
  <si>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</si>
  <si>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</si>
  <si>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</si>
  <si>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</si>
  <si>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</si>
  <si>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</si>
  <si>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</si>
  <si>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</si>
  <si>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</si>
  <si>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</si>
  <si>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</si>
  <si>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</si>
  <si>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</si>
  <si>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</si>
  <si>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</si>
  <si>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</si>
  <si>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</si>
  <si>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</si>
  <si>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</si>
  <si>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</si>
  <si>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</si>
  <si>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</si>
  <si>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</si>
  <si>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</si>
  <si>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</si>
  <si>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</si>
  <si>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</si>
  <si>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</si>
  <si>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</si>
  <si>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</si>
  <si>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</si>
  <si>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</si>
  <si>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</si>
  <si>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</si>
  <si>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</si>
  <si>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</si>
  <si>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</si>
  <si>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</si>
  <si>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</si>
  <si>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</si>
  <si>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</si>
  <si>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</si>
  <si>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</si>
  <si>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</si>
  <si>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</si>
  <si>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</si>
  <si>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</si>
  <si>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</si>
  <si>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</si>
  <si>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</si>
  <si>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</si>
  <si>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</si>
  <si>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</si>
  <si>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</si>
  <si>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</si>
  <si>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</si>
  <si>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</si>
  <si>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</si>
  <si>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</si>
  <si>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</si>
  <si>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</si>
  <si>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</si>
  <si>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</si>
  <si>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</si>
  <si>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</si>
  <si>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</si>
  <si>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</si>
  <si>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</si>
  <si>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</si>
  <si>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</si>
  <si>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</si>
  <si>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</si>
  <si>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</si>
  <si>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</si>
  <si>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</si>
  <si>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</si>
  <si>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</si>
  <si>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</si>
  <si>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</si>
  <si>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</si>
  <si>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</si>
  <si>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</si>
  <si>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</si>
  <si>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</si>
  <si>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</si>
  <si>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</si>
  <si>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</si>
  <si>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</si>
  <si>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</si>
  <si>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</si>
  <si>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</si>
  <si>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</si>
  <si>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</si>
  <si>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</si>
  <si>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</si>
  <si>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</si>
  <si>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</si>
  <si>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</si>
  <si>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</si>
  <si>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</si>
  <si>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</si>
  <si>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</si>
  <si>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</si>
  <si>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</si>
  <si>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</si>
  <si>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</si>
  <si>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</si>
  <si>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</si>
  <si>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</si>
  <si>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</si>
  <si>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</si>
  <si>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</si>
  <si>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</si>
  <si>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</si>
  <si>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</si>
  <si>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</si>
  <si>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</si>
  <si>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</si>
  <si>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</si>
  <si>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</si>
  <si>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</si>
  <si>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</si>
  <si>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</si>
  <si>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</si>
  <si>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</si>
  <si>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</si>
  <si>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</si>
  <si>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</si>
  <si>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</si>
  <si>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</si>
  <si>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</si>
  <si>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</si>
  <si>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</si>
  <si>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</si>
  <si>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</si>
  <si>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</si>
  <si>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</si>
  <si>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</si>
  <si>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</si>
  <si>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</si>
  <si>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</si>
  <si>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</si>
  <si>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</si>
  <si>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</si>
  <si>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</si>
  <si>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</si>
  <si>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</si>
  <si>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</si>
  <si>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</si>
  <si>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</si>
  <si>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</si>
  <si>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</si>
  <si>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</si>
  <si>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</si>
  <si>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</si>
  <si>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</si>
  <si>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</si>
  <si>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</si>
  <si>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</si>
  <si>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</si>
  <si>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</si>
  <si>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</si>
  <si>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</si>
  <si>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</si>
  <si>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</si>
  <si>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</si>
  <si>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</si>
  <si>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</si>
  <si>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</si>
  <si>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</si>
  <si>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</si>
  <si>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</si>
  <si>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</si>
  <si>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</si>
  <si>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</si>
  <si>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</si>
  <si>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</si>
  <si>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</si>
  <si>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</si>
  <si>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</si>
  <si>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</si>
  <si>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</si>
  <si>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</si>
  <si>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</si>
  <si>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</si>
  <si>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</si>
  <si>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</si>
  <si>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</si>
  <si>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</si>
  <si>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</si>
  <si>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</si>
  <si>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</si>
  <si>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</si>
  <si>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</si>
  <si>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</si>
  <si>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</si>
  <si>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</si>
  <si>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</si>
  <si>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</si>
  <si>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</si>
  <si>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</si>
  <si>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</si>
  <si>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</si>
  <si>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</si>
  <si>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</si>
  <si>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</si>
  <si>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</si>
  <si>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</si>
  <si>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</si>
  <si>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</si>
  <si>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</si>
  <si>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</si>
  <si>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</si>
  <si>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</si>
  <si>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</si>
  <si>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</si>
  <si>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</si>
  <si>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</si>
  <si>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</si>
  <si>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</si>
  <si>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</si>
  <si>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</si>
  <si>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</si>
  <si>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</si>
  <si>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</si>
  <si>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</si>
  <si>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</si>
  <si>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</si>
  <si>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</si>
  <si>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</si>
  <si>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</si>
  <si>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</si>
  <si>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</si>
  <si>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</si>
  <si>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</si>
  <si>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</si>
  <si>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</si>
  <si>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</si>
  <si>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</si>
  <si>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</si>
  <si>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</si>
  <si>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</si>
  <si>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</si>
  <si>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</si>
  <si>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</si>
  <si>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</si>
  <si>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</si>
  <si>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</si>
  <si>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</si>
  <si>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</si>
  <si>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</si>
  <si>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</si>
  <si>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</si>
  <si>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</si>
  <si>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</si>
  <si>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</si>
  <si>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</si>
  <si>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</si>
  <si>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</si>
  <si>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</si>
  <si>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</si>
  <si>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</si>
  <si>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</si>
  <si>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</si>
  <si>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</si>
  <si>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</si>
  <si>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</si>
  <si>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</si>
  <si>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</si>
  <si>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</si>
  <si>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</si>
  <si>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</si>
  <si>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</si>
  <si>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</si>
  <si>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</si>
  <si>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</si>
  <si>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</si>
  <si>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</si>
  <si>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</si>
  <si>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</si>
  <si>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</si>
  <si>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</si>
  <si>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</si>
  <si>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</si>
  <si>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</si>
  <si>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</si>
  <si>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</si>
  <si>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</si>
  <si>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</si>
  <si>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</si>
  <si>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</si>
  <si>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</si>
  <si>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</si>
  <si>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</si>
  <si>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</si>
  <si>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</si>
  <si>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</si>
  <si>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</si>
  <si>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</si>
  <si>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</si>
  <si>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</si>
  <si>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</si>
  <si>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</si>
  <si>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</si>
  <si>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</si>
  <si>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</si>
  <si>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</si>
  <si>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</si>
  <si>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</si>
  <si>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</si>
  <si>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</si>
  <si>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</si>
  <si>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</si>
  <si>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</si>
  <si>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</si>
  <si>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</si>
  <si>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</si>
  <si>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</si>
  <si>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</si>
  <si>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</si>
  <si>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</si>
  <si>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</si>
  <si>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</si>
  <si>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</si>
  <si>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</si>
  <si>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</si>
  <si>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</si>
  <si>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</si>
  <si>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</si>
  <si>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</si>
  <si>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</si>
  <si>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</si>
  <si>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</si>
  <si>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</si>
  <si>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</si>
  <si>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</si>
  <si>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</si>
  <si>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</si>
  <si>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</si>
  <si>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</si>
  <si>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</si>
  <si>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</si>
  <si>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</si>
  <si>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</si>
  <si>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</si>
  <si>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</si>
  <si>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</si>
  <si>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</si>
  <si>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</si>
  <si>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</si>
  <si>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</si>
  <si>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</si>
  <si>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</si>
  <si>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</si>
  <si>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</si>
  <si>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</si>
  <si>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</si>
  <si>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</si>
  <si>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</si>
  <si>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</si>
  <si>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</si>
  <si>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</si>
  <si>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</si>
  <si>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</si>
  <si>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</si>
  <si>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</si>
  <si>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</si>
  <si>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</si>
  <si>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</si>
  <si>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</si>
  <si>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</si>
  <si>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</si>
  <si>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</si>
  <si>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</si>
  <si>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</si>
  <si>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</si>
  <si>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</si>
  <si>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</si>
  <si>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</si>
  <si>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</si>
  <si>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</si>
  <si>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</si>
  <si>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</si>
  <si>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</si>
  <si>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</si>
  <si>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</si>
  <si>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</si>
  <si>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</si>
  <si>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</si>
  <si>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</si>
  <si>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</si>
  <si>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</si>
  <si>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</si>
  <si>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</si>
  <si>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</si>
  <si>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</si>
  <si>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</si>
  <si>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</si>
  <si>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</si>
  <si>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</si>
  <si>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</si>
  <si>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</si>
  <si>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</si>
  <si>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</si>
  <si>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</si>
  <si>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</si>
  <si>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</si>
  <si>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</si>
  <si>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</si>
  <si>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</si>
  <si>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</si>
  <si>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</si>
  <si>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</si>
  <si>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</si>
  <si>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</si>
  <si>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</si>
  <si>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</si>
  <si>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</si>
  <si>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</si>
  <si>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</si>
  <si>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</si>
  <si>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</si>
  <si>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</si>
  <si>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</si>
  <si>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</si>
  <si>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</si>
  <si>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</si>
  <si>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</si>
  <si>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</si>
  <si>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</si>
  <si>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</si>
  <si>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</si>
  <si>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</si>
  <si>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</si>
  <si>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</si>
  <si>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</si>
  <si>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</si>
  <si>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</si>
  <si>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</si>
  <si>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</si>
  <si>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</si>
  <si>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</si>
  <si>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</si>
  <si>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</si>
  <si>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</si>
  <si>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</si>
  <si>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</si>
  <si>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</si>
  <si>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</si>
  <si>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</si>
  <si>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</si>
  <si>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</si>
  <si>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</si>
  <si>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</si>
  <si>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</si>
  <si>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</si>
  <si>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</si>
  <si>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</si>
  <si>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</si>
  <si>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</si>
  <si>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</si>
  <si>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</si>
  <si>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</si>
  <si>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</si>
  <si>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</si>
  <si>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</si>
  <si>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</si>
  <si>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</si>
  <si>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</si>
  <si>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</si>
  <si>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</si>
  <si>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</si>
  <si>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</si>
  <si>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</si>
  <si>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</si>
  <si>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</si>
  <si>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</si>
  <si>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</si>
  <si>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</si>
  <si>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</si>
  <si>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</si>
  <si>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</si>
  <si>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</si>
  <si>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</si>
  <si>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</si>
  <si>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</si>
  <si>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</si>
  <si>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</si>
  <si>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</si>
  <si>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</si>
  <si>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</si>
  <si>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</si>
  <si>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</si>
  <si>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</si>
  <si>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</si>
  <si>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</si>
  <si>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</si>
  <si>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</si>
  <si>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</si>
  <si>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</si>
  <si>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</si>
  <si>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</si>
  <si>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</si>
  <si>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</si>
  <si>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</si>
  <si>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</si>
  <si>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</si>
  <si>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</si>
  <si>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</si>
  <si>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</si>
  <si>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</si>
  <si>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</si>
  <si>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</si>
  <si>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</si>
  <si>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</si>
  <si>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</si>
  <si>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</si>
  <si>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</si>
  <si>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</si>
  <si>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</si>
  <si>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</si>
  <si>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</si>
  <si>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</si>
  <si>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</si>
  <si>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</si>
  <si>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</si>
  <si>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</si>
  <si>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</si>
  <si>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</si>
  <si>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</si>
  <si>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</si>
  <si>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</si>
  <si>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</si>
  <si>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</si>
  <si>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</si>
  <si>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</si>
  <si>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</si>
  <si>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</si>
  <si>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</si>
  <si>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</si>
  <si>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</si>
  <si>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</si>
  <si>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</si>
  <si>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</si>
  <si>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</si>
  <si>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</si>
  <si>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</si>
  <si>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</si>
  <si>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</si>
  <si>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</si>
  <si>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</si>
  <si>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</si>
  <si>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</si>
  <si>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</si>
  <si>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</si>
  <si>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</si>
  <si>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</si>
  <si>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</si>
  <si>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</si>
  <si>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</si>
  <si>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</si>
  <si>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</si>
  <si>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</si>
  <si>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</si>
  <si>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</si>
  <si>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</si>
  <si>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</si>
  <si>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</si>
  <si>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</si>
  <si>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</si>
  <si>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</si>
  <si>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</si>
  <si>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</si>
  <si>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</si>
  <si>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</si>
  <si>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</si>
  <si>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</si>
  <si>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</si>
  <si>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</si>
  <si>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</si>
  <si>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</si>
  <si>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</si>
  <si>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</si>
  <si>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</si>
  <si>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</si>
  <si>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</si>
  <si>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</si>
  <si>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</si>
  <si>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</si>
  <si>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</si>
  <si>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</si>
  <si>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</si>
  <si>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</si>
  <si>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</si>
  <si>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</si>
  <si>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</si>
  <si>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</si>
  <si>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</si>
  <si>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</si>
  <si>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</si>
  <si>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</si>
  <si>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</si>
  <si>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</si>
  <si>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</si>
  <si>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</si>
  <si>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</si>
  <si>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</si>
  <si>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</si>
  <si>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</si>
  <si>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</si>
  <si>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</si>
  <si>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</si>
  <si>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</si>
  <si>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</si>
  <si>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</si>
  <si>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</si>
  <si>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</si>
  <si>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</si>
  <si>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</si>
  <si>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</si>
  <si>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</si>
  <si>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</si>
  <si>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</si>
  <si>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</si>
  <si>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</si>
  <si>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</si>
  <si>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</si>
  <si>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</si>
  <si>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</si>
  <si>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</si>
  <si>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</si>
  <si>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</si>
  <si>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</si>
  <si>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</si>
  <si>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</si>
  <si>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</si>
  <si>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</si>
  <si>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</si>
  <si>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</si>
  <si>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</si>
  <si>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</si>
  <si>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</si>
  <si>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</si>
  <si>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</si>
  <si>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</si>
  <si>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</si>
  <si>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</si>
  <si>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</si>
  <si>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</si>
  <si>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</si>
  <si>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</si>
  <si>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</si>
  <si>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</si>
  <si>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</si>
  <si>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</si>
  <si>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</si>
  <si>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</si>
  <si>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</si>
  <si>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</si>
  <si>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</si>
  <si>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</si>
  <si>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</si>
  <si>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</si>
  <si>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</si>
  <si>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</si>
  <si>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</si>
  <si>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</si>
  <si>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</si>
  <si>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</si>
  <si>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</si>
  <si>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</si>
  <si>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</si>
  <si>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</si>
  <si>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</si>
  <si>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</si>
  <si>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</si>
  <si>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</si>
  <si>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</si>
  <si>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</si>
  <si>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</si>
  <si>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</si>
  <si>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</si>
  <si>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</si>
  <si>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</si>
  <si>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</si>
  <si>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</si>
  <si>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</si>
  <si>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</si>
  <si>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</si>
  <si>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</si>
  <si>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</si>
  <si>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</si>
  <si>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</si>
  <si>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</si>
  <si>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</si>
  <si>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</si>
  <si>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</si>
  <si>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</si>
  <si>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</si>
  <si>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</si>
  <si>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</si>
  <si>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</si>
  <si>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</si>
  <si>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</si>
  <si>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</si>
  <si>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</si>
  <si>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</si>
  <si>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</si>
  <si>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</si>
  <si>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</si>
  <si>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</si>
  <si>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</si>
  <si>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</si>
  <si>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</si>
  <si>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</si>
  <si>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</si>
  <si>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</si>
  <si>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</si>
  <si>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</si>
  <si>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</si>
  <si>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</si>
  <si>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</si>
  <si>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</si>
  <si>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</si>
  <si>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</si>
  <si>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</si>
  <si>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</si>
  <si>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</si>
  <si>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</si>
  <si>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</si>
  <si>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</si>
  <si>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</si>
  <si>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</si>
  <si>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</si>
  <si>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</si>
  <si>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</si>
  <si>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</si>
  <si>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</si>
  <si>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</si>
  <si>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</si>
  <si>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</si>
  <si>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</si>
  <si>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</si>
  <si>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</si>
  <si>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</si>
  <si>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</si>
  <si>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</si>
  <si>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</si>
  <si>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</si>
  <si>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</si>
  <si>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</si>
  <si>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</si>
  <si>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</si>
  <si>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</si>
  <si>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</si>
  <si>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</si>
  <si>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</si>
  <si>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</si>
  <si>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</si>
  <si>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</si>
  <si>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</si>
  <si>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</si>
  <si>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</si>
  <si>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</si>
  <si>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</si>
  <si>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</si>
  <si>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</si>
  <si>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</si>
  <si>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</si>
  <si>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</si>
  <si>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</si>
  <si>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</si>
  <si>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</si>
  <si>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</si>
  <si>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</si>
  <si>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</si>
  <si>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</si>
  <si>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</si>
  <si>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</si>
  <si>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</si>
  <si>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</si>
  <si>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</si>
  <si>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</si>
  <si>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</si>
  <si>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</si>
  <si>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</si>
  <si>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</si>
  <si>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</si>
  <si>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</si>
  <si>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</si>
  <si>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</si>
  <si>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</si>
  <si>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</si>
  <si>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</si>
  <si>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</si>
  <si>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</si>
  <si>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</si>
  <si>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</si>
  <si>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</si>
  <si>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</si>
  <si>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</si>
  <si>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</si>
  <si>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</si>
  <si>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</si>
  <si>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</si>
  <si>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</si>
  <si>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</si>
  <si>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</si>
  <si>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</si>
  <si>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</si>
  <si>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</si>
  <si>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</si>
  <si>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</si>
  <si>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</si>
  <si>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</si>
  <si>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</si>
  <si>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</si>
  <si>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</si>
  <si>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</si>
  <si>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</si>
  <si>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</si>
  <si>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</si>
  <si>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</si>
  <si>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</si>
  <si>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</si>
  <si>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</si>
  <si>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</si>
  <si>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</si>
  <si>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</si>
  <si>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</si>
  <si>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</si>
  <si>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</si>
  <si>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</si>
  <si>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</si>
  <si>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</si>
  <si>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</si>
  <si>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</si>
  <si>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</si>
  <si>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</si>
  <si>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</si>
  <si>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</si>
  <si>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</si>
  <si>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</si>
  <si>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</si>
  <si>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</si>
  <si>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</si>
  <si>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</si>
  <si>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</si>
  <si>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</si>
  <si>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</si>
  <si>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</si>
  <si>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</si>
  <si>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</si>
  <si>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</si>
  <si>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</si>
  <si>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</si>
  <si>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</si>
  <si>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</si>
  <si>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</si>
  <si>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</si>
  <si>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</si>
  <si>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</si>
  <si>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</si>
  <si>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</si>
  <si>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</si>
  <si>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</si>
  <si>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</si>
  <si>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</si>
  <si>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</si>
  <si>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</si>
  <si>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</si>
  <si>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</si>
  <si>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</si>
  <si>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</si>
  <si>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</si>
  <si>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</si>
  <si>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</si>
  <si>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</si>
  <si>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</si>
  <si>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</si>
  <si>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</si>
  <si>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</si>
  <si>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</si>
  <si>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</si>
  <si>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</si>
  <si>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</si>
  <si>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</si>
  <si>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</si>
  <si>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</si>
  <si>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</si>
  <si>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</si>
  <si>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</si>
  <si>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</si>
  <si>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</si>
  <si>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</si>
  <si>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</si>
  <si>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</si>
  <si>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</si>
  <si>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</si>
  <si>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</si>
  <si>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</si>
  <si>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</si>
  <si>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</si>
  <si>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</si>
  <si>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</si>
  <si>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</si>
  <si>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</si>
  <si>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</si>
  <si>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</si>
  <si>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</si>
  <si>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</si>
  <si>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</si>
  <si>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</si>
  <si>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</si>
  <si>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</si>
  <si>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</si>
  <si>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</si>
  <si>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</si>
  <si>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</si>
  <si>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</si>
  <si>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</si>
  <si>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</si>
  <si>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</si>
  <si>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</si>
  <si>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</si>
  <si>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</si>
  <si>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</si>
  <si>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</si>
  <si>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</si>
  <si>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</si>
  <si>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</si>
  <si>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</si>
  <si>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</si>
  <si>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</si>
  <si>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</si>
  <si>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</si>
  <si>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</si>
  <si>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</si>
  <si>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</si>
  <si>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</si>
  <si>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</si>
  <si>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</si>
  <si>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</si>
  <si>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</si>
  <si>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</si>
  <si>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</si>
  <si>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</si>
  <si>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</si>
  <si>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</si>
  <si>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</si>
  <si>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</si>
  <si>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</si>
  <si>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</si>
  <si>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</si>
  <si>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</si>
  <si>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</si>
  <si>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</si>
  <si>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</si>
  <si>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</si>
  <si>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</si>
  <si>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</si>
  <si>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</si>
  <si>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</si>
  <si>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</si>
  <si>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</si>
  <si>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</si>
  <si>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</si>
  <si>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</si>
  <si>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</si>
  <si>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</si>
  <si>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</si>
  <si>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</si>
  <si>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</si>
  <si>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</si>
  <si>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</si>
  <si>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</si>
  <si>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</si>
  <si>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</si>
  <si>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</si>
  <si>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</si>
  <si>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</si>
  <si>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</si>
  <si>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</si>
  <si>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</si>
  <si>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</si>
  <si>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</si>
  <si>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</si>
  <si>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</si>
  <si>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</si>
  <si>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</si>
  <si>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</si>
  <si>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</si>
  <si>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</si>
  <si>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</si>
  <si>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</si>
  <si>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</si>
  <si>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</si>
  <si>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</si>
  <si>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</si>
  <si>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</si>
  <si>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</si>
  <si>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</si>
  <si>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</si>
  <si>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</si>
  <si>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</si>
  <si>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</si>
  <si>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</si>
  <si>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</si>
  <si>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</si>
  <si>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</si>
  <si>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</si>
  <si>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</si>
  <si>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</si>
  <si>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</si>
  <si>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</si>
  <si>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</si>
  <si>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</si>
  <si>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</si>
  <si>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</si>
  <si>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</si>
  <si>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</si>
  <si>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</si>
  <si>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</si>
  <si>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</si>
  <si>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</si>
  <si>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</si>
  <si>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</si>
  <si>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</si>
  <si>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</si>
  <si>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</si>
  <si>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</si>
  <si>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</si>
  <si>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</si>
  <si>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</si>
  <si>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</si>
  <si>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</si>
  <si>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</si>
  <si>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</si>
  <si>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</si>
  <si>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</si>
  <si>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</si>
  <si>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</si>
  <si>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</si>
  <si>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</si>
  <si>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</si>
  <si>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</si>
  <si>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</si>
  <si>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</si>
  <si>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</si>
  <si>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</si>
  <si>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</si>
  <si>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</si>
  <si>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</si>
  <si>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</si>
  <si>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</si>
  <si>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</si>
  <si>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</si>
  <si>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</si>
  <si>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</si>
  <si>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</si>
  <si>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</si>
  <si>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</si>
  <si>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</si>
  <si>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</si>
  <si>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</si>
  <si>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</si>
  <si>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</si>
  <si>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</si>
  <si>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</si>
  <si>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</si>
  <si>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</si>
  <si>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</si>
  <si>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</si>
  <si>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</si>
  <si>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</si>
  <si>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</si>
  <si>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</si>
  <si>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</si>
  <si>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</si>
  <si>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</si>
  <si>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</si>
  <si>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</si>
  <si>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</si>
  <si>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</si>
  <si>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</si>
  <si>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</si>
  <si>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</si>
  <si>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</si>
  <si>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</si>
  <si>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</si>
  <si>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</si>
  <si>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</si>
  <si>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</si>
  <si>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</si>
  <si>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</si>
  <si>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</si>
  <si>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</si>
  <si>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</si>
  <si>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</si>
  <si>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</si>
  <si>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</si>
  <si>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</si>
  <si>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</si>
  <si>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</si>
  <si>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</si>
  <si>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</si>
  <si>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</si>
  <si>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</si>
  <si>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</si>
  <si>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</si>
  <si>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</si>
  <si>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</si>
  <si>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</si>
  <si>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</si>
  <si>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</si>
  <si>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</si>
  <si>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</si>
  <si>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</si>
  <si>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</si>
  <si>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</si>
  <si>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</si>
  <si>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</si>
  <si>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</si>
  <si>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</si>
  <si>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</si>
  <si>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</si>
  <si>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</si>
  <si>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</si>
  <si>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</si>
  <si>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</si>
  <si>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</si>
  <si>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</si>
  <si>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</si>
  <si>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</si>
  <si>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</si>
  <si>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</si>
  <si>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</si>
  <si>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</si>
  <si>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</si>
  <si>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</si>
  <si>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</si>
  <si>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</si>
  <si>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</si>
  <si>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</si>
  <si>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</si>
  <si>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</si>
  <si>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</si>
  <si>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</si>
  <si>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</si>
  <si>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</si>
  <si>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</si>
  <si>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</si>
  <si>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</si>
  <si>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</si>
  <si>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</si>
  <si>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</si>
  <si>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</si>
  <si>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</si>
  <si>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</si>
  <si>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</si>
  <si>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</si>
  <si>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</si>
  <si>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</si>
  <si>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</si>
  <si>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</si>
  <si>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</si>
  <si>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</si>
  <si>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</si>
  <si>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</si>
  <si>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</si>
  <si>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</si>
  <si>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</si>
  <si>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</si>
  <si>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</si>
  <si>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</si>
  <si>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</si>
  <si>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</si>
  <si>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</si>
  <si>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</si>
  <si>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</si>
  <si>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</si>
  <si>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</si>
  <si>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</si>
  <si>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</si>
  <si>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</si>
  <si>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</si>
  <si>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</si>
  <si>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</si>
  <si>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</si>
  <si>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</si>
  <si>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</si>
  <si>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</si>
  <si>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</si>
  <si>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</si>
  <si>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</si>
  <si>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</si>
  <si>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</si>
  <si>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</si>
  <si>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</si>
  <si>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</si>
  <si>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</si>
  <si>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</si>
  <si>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</si>
  <si>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</si>
  <si>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</si>
  <si>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</si>
  <si>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</si>
  <si>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</si>
  <si>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</si>
  <si>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</si>
  <si>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</si>
  <si>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</si>
  <si>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</si>
  <si>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</si>
  <si>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</si>
  <si>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</si>
  <si>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</si>
  <si>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</si>
  <si>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</si>
  <si>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</si>
  <si>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</si>
  <si>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</si>
  <si>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</si>
  <si>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</si>
  <si>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</si>
  <si>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</si>
  <si>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</si>
  <si>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</si>
  <si>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</si>
  <si>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</si>
  <si>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</si>
  <si>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</si>
  <si>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</si>
  <si>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</si>
  <si>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</si>
  <si>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</si>
  <si>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</si>
  <si>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</si>
  <si>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</si>
  <si>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</si>
  <si>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</si>
  <si>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</si>
  <si>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</si>
  <si>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</si>
  <si>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</si>
  <si>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</si>
  <si>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</si>
  <si>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</si>
  <si>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</si>
  <si>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</si>
  <si>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</si>
  <si>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</si>
  <si>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</si>
  <si>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</si>
  <si>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</si>
  <si>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</si>
  <si>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</si>
  <si>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</si>
  <si>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</si>
  <si>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</si>
  <si>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</si>
  <si>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</si>
  <si>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</si>
  <si>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</si>
  <si>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</si>
  <si>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</si>
  <si>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</si>
  <si>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</si>
  <si>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</si>
  <si>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</si>
  <si>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</si>
  <si>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</si>
  <si>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</si>
  <si>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</si>
  <si>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</si>
  <si>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</si>
  <si>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</si>
  <si>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</si>
  <si>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</si>
  <si>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</si>
  <si>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</si>
  <si>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</si>
  <si>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</si>
  <si>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</si>
  <si>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</si>
  <si>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</si>
  <si>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</si>
  <si>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</si>
  <si>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</si>
  <si>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</si>
  <si>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</si>
  <si>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</si>
  <si>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</si>
  <si>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</si>
  <si>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</si>
  <si>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</si>
  <si>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</si>
  <si>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</si>
  <si>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</si>
  <si>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</si>
  <si>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</si>
  <si>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</si>
  <si>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</si>
  <si>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</si>
  <si>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</si>
  <si>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</si>
  <si>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</si>
  <si>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</si>
  <si>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</si>
  <si>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</si>
  <si>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</si>
  <si>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</si>
  <si>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</si>
  <si>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</si>
  <si>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</si>
  <si>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</si>
  <si>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</si>
  <si>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</si>
  <si>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</si>
  <si>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</si>
  <si>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</si>
  <si>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</si>
  <si>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</si>
  <si>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</si>
  <si>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</si>
  <si>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</si>
  <si>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</si>
  <si>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</si>
  <si>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</si>
  <si>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</si>
  <si>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</si>
  <si>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</si>
  <si>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</si>
  <si>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</si>
  <si>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</si>
  <si>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</si>
  <si>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</si>
  <si>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</si>
  <si>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</si>
  <si>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</si>
  <si>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</si>
  <si>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</si>
  <si>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</si>
  <si>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</si>
  <si>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</si>
  <si>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</si>
  <si>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</si>
  <si>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</si>
  <si>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</si>
  <si>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</si>
  <si>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</si>
  <si>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</si>
  <si>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</si>
  <si>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</si>
  <si>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</si>
  <si>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</si>
  <si>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</si>
  <si>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</si>
  <si>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</si>
  <si>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</si>
  <si>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</si>
  <si>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</si>
  <si>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</si>
  <si>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</si>
  <si>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</si>
  <si>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</si>
  <si>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</si>
  <si>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</si>
  <si>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</si>
  <si>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</si>
  <si>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</si>
  <si>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</si>
  <si>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</si>
  <si>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</si>
  <si>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</si>
  <si>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</si>
  <si>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</si>
  <si>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</si>
  <si>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</si>
  <si>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</si>
  <si>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</si>
  <si>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</si>
  <si>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</si>
  <si>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</si>
  <si>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</si>
  <si>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</si>
  <si>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</si>
  <si>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</si>
  <si>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</si>
  <si>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</si>
  <si>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</si>
  <si>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</si>
  <si>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</si>
  <si>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</si>
  <si>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</si>
  <si>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</si>
  <si>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</si>
  <si>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</si>
  <si>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</si>
  <si>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</si>
  <si>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</si>
  <si>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</si>
  <si>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</si>
  <si>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</si>
  <si>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</si>
  <si>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</si>
  <si>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</si>
  <si>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</si>
  <si>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</si>
  <si>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</si>
  <si>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</si>
  <si>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</si>
  <si>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</si>
  <si>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</si>
  <si>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</si>
  <si>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</si>
  <si>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</si>
  <si>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</si>
  <si>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</si>
  <si>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</si>
  <si>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</si>
  <si>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</si>
  <si>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</si>
  <si>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</si>
  <si>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</si>
  <si>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</si>
  <si>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</si>
  <si>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</si>
  <si>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</si>
  <si>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</si>
  <si>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</si>
  <si>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</si>
  <si>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</si>
  <si>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</si>
  <si>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</si>
  <si>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</si>
  <si>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</si>
  <si>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</si>
  <si>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</si>
  <si>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</si>
  <si>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</si>
  <si>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</si>
  <si>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</si>
  <si>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</si>
  <si>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</si>
  <si>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</si>
  <si>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</si>
  <si>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</si>
  <si>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</si>
  <si>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</si>
  <si>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</si>
  <si>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</si>
  <si>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</si>
  <si>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</si>
  <si>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</si>
  <si>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</si>
  <si>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</si>
  <si>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</si>
  <si>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</si>
  <si>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</si>
  <si>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</si>
  <si>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</si>
  <si>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</si>
  <si>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</si>
  <si>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</si>
  <si>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</si>
  <si>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</si>
  <si>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</si>
  <si>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</si>
  <si>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</si>
  <si>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</si>
  <si>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</si>
  <si>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</si>
  <si>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</si>
  <si>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</si>
  <si>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</si>
  <si>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</si>
  <si>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</si>
  <si>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</si>
  <si>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</si>
  <si>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</si>
  <si>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</si>
  <si>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</si>
  <si>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</si>
  <si>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</si>
  <si>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</si>
  <si>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</si>
  <si>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</si>
  <si>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</si>
  <si>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</si>
  <si>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</si>
  <si>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</si>
  <si>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</si>
  <si>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</si>
  <si>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</si>
  <si>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</si>
  <si>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</si>
  <si>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</si>
  <si>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</si>
  <si>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</si>
  <si>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</si>
  <si>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</si>
  <si>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</si>
  <si>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</si>
  <si>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</si>
  <si>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</si>
  <si>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</si>
  <si>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</si>
  <si>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</si>
  <si>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</si>
  <si>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</si>
  <si>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</si>
  <si>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</si>
  <si>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</si>
  <si>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</si>
  <si>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</si>
  <si>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</si>
  <si>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</si>
  <si>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</si>
  <si>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</si>
  <si>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</si>
  <si>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</si>
  <si>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</si>
  <si>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</si>
  <si>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</si>
  <si>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</si>
  <si>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</si>
  <si>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</si>
  <si>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</si>
  <si>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</si>
  <si>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</si>
  <si>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</si>
  <si>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</si>
  <si>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</si>
  <si>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</si>
  <si>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</si>
  <si>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</si>
  <si>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</si>
  <si>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</si>
  <si>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</si>
  <si>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</si>
  <si>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</si>
  <si>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</si>
  <si>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</si>
  <si>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</si>
  <si>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</si>
  <si>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</si>
  <si>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</si>
  <si>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</si>
  <si>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</si>
  <si>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</si>
  <si>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</si>
  <si>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</si>
  <si>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</si>
  <si>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</si>
  <si>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</si>
  <si>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</si>
  <si>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</si>
  <si>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</si>
  <si>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</si>
  <si>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</si>
  <si>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</si>
  <si>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</si>
  <si>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</si>
  <si>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</si>
  <si>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</si>
  <si>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</si>
  <si>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</si>
  <si>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</si>
  <si>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</si>
  <si>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</si>
  <si>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</si>
  <si>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</si>
  <si>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</si>
  <si>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</si>
  <si>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</si>
  <si>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</si>
  <si>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</si>
  <si>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</si>
  <si>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</si>
  <si>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</si>
  <si>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</si>
  <si>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</si>
  <si>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</si>
  <si>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</si>
  <si>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</si>
  <si>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</si>
  <si>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</si>
  <si>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</si>
  <si>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</si>
  <si>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</si>
  <si>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</si>
  <si>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</si>
  <si>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</si>
  <si>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</si>
  <si>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</si>
  <si>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</si>
  <si>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</si>
  <si>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</si>
  <si>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</si>
  <si>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</si>
  <si>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</si>
  <si>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</si>
  <si>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</si>
  <si>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</si>
  <si>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</si>
  <si>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</si>
  <si>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</si>
  <si>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</si>
  <si>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</si>
  <si>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</si>
  <si>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</si>
  <si>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</si>
  <si>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</si>
  <si>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</si>
  <si>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</si>
  <si>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</si>
  <si>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</si>
  <si>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</si>
  <si>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</si>
  <si>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</si>
  <si>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</si>
  <si>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</si>
  <si>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</si>
  <si>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</si>
  <si>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</si>
  <si>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</si>
  <si>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</si>
  <si>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</si>
  <si>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</si>
  <si>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</si>
  <si>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</si>
  <si>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</si>
  <si>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</si>
  <si>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</si>
  <si>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</si>
  <si>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</si>
  <si>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</si>
  <si>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</si>
  <si>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</si>
  <si>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</si>
  <si>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</si>
  <si>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</si>
  <si>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</si>
  <si>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</si>
  <si>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</si>
  <si>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</si>
  <si>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</si>
  <si>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</si>
  <si>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</si>
  <si>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</si>
  <si>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</si>
  <si>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</si>
  <si>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</si>
  <si>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</si>
  <si>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</si>
  <si>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</si>
  <si>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</si>
  <si>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</si>
  <si>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</si>
  <si>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</si>
  <si>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</si>
  <si>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</si>
  <si>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</si>
  <si>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</si>
  <si>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</si>
  <si>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</si>
  <si>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</si>
  <si>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</si>
  <si>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</si>
  <si>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</si>
  <si>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</si>
  <si>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</si>
  <si>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</si>
  <si>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</si>
  <si>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</si>
  <si>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</si>
  <si>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</si>
  <si>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</si>
  <si>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</si>
  <si>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</si>
  <si>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</si>
  <si>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</si>
  <si>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</si>
  <si>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</si>
  <si>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</si>
  <si>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</si>
  <si>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</si>
  <si>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</si>
  <si>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</si>
  <si>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</si>
  <si>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</si>
  <si>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</si>
  <si>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</si>
  <si>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</si>
  <si>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</si>
  <si>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</si>
  <si>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</si>
  <si>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</si>
  <si>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</si>
  <si>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</si>
  <si>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</si>
  <si>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</si>
  <si>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</si>
  <si>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</si>
  <si>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</si>
  <si>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</si>
  <si>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</si>
  <si>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</si>
  <si>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</si>
  <si>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</si>
  <si>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</si>
  <si>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</si>
  <si>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</si>
  <si>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</si>
  <si>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</si>
  <si>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</si>
  <si>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</si>
  <si>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</si>
  <si>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</si>
  <si>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</si>
  <si>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</si>
  <si>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</si>
  <si>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</si>
  <si>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</si>
  <si>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</si>
  <si>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</si>
  <si>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</si>
  <si>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</si>
  <si>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</si>
  <si>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</si>
  <si>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</si>
  <si>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</si>
  <si>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</si>
  <si>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</si>
  <si>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</si>
  <si>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</si>
  <si>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</si>
  <si>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</si>
  <si>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</si>
  <si>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</si>
  <si>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</si>
  <si>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</si>
  <si>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</si>
  <si>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</si>
  <si>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</si>
  <si>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</si>
  <si>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</si>
  <si>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</si>
  <si>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</si>
  <si>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</si>
  <si>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</si>
  <si>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</si>
  <si>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</si>
  <si>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</si>
  <si>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</si>
  <si>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</si>
  <si>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</si>
  <si>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</si>
  <si>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</si>
  <si>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</si>
  <si>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</si>
  <si>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</si>
  <si>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</si>
  <si>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</si>
  <si>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</si>
  <si>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</si>
  <si>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</si>
  <si>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</si>
  <si>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</si>
  <si>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</si>
  <si>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</si>
  <si>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</si>
  <si>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</si>
  <si>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</si>
  <si>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</si>
  <si>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</si>
  <si>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</si>
  <si>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</si>
  <si>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</si>
  <si>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</si>
  <si>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</si>
  <si>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</si>
  <si>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</si>
  <si>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</si>
  <si>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</si>
  <si>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</si>
  <si>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</si>
  <si>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</si>
  <si>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</si>
  <si>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</si>
  <si>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</si>
  <si>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</si>
  <si>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</si>
  <si>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</si>
  <si>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</si>
  <si>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</si>
  <si>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</si>
  <si>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</si>
  <si>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</si>
  <si>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</si>
  <si>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</si>
  <si>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</si>
  <si>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</si>
  <si>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</si>
  <si>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</si>
  <si>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</si>
  <si>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</si>
  <si>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</si>
  <si>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</si>
  <si>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</si>
  <si>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</si>
  <si>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</si>
  <si>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</si>
  <si>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</si>
  <si>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</si>
  <si>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</si>
  <si>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</si>
  <si>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</si>
  <si>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</si>
  <si>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</si>
  <si>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</si>
  <si>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</si>
  <si>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</si>
  <si>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</si>
  <si>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</si>
  <si>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</si>
  <si>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</si>
  <si>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</si>
  <si>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</si>
  <si>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</si>
  <si>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</si>
  <si>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</si>
  <si>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</si>
  <si>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</si>
  <si>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</si>
  <si>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</si>
  <si>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</si>
  <si>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</si>
  <si>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</si>
  <si>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</si>
  <si>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</si>
  <si>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</si>
  <si>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</si>
  <si>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</si>
  <si>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</si>
  <si>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</si>
  <si>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</si>
  <si>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</si>
  <si>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</si>
  <si>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</si>
  <si>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</si>
  <si>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</si>
  <si>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</si>
  <si>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</si>
  <si>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</si>
  <si>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</si>
  <si>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</si>
  <si>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</si>
  <si>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</si>
  <si>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</si>
  <si>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</si>
  <si>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</si>
  <si>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</si>
  <si>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</si>
  <si>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</si>
  <si>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</si>
  <si>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</si>
  <si>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</si>
  <si>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</si>
  <si>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</si>
  <si>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</si>
  <si>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</si>
  <si>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</si>
  <si>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</si>
  <si>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</si>
  <si>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</si>
  <si>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</si>
  <si>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</si>
  <si>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</si>
  <si>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</si>
  <si>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</si>
  <si>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</si>
  <si>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</si>
  <si>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</si>
  <si>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</si>
  <si>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</si>
  <si>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</si>
  <si>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</si>
  <si>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</si>
  <si>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</si>
  <si>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</si>
  <si>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</si>
  <si>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</si>
  <si>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</si>
  <si>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</si>
  <si>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</si>
  <si>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</si>
  <si>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</si>
  <si>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</si>
  <si>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</si>
  <si>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</si>
  <si>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</si>
  <si>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</si>
  <si>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</si>
  <si>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</si>
  <si>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</si>
  <si>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</si>
  <si>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</si>
  <si>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</si>
  <si>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</si>
  <si>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</si>
  <si>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</si>
  <si>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</si>
  <si>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</si>
  <si>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</si>
  <si>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</si>
  <si>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</si>
  <si>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</si>
  <si>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</si>
  <si>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</si>
  <si>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</si>
  <si>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</si>
  <si>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</si>
  <si>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</si>
  <si>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</si>
  <si>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</si>
  <si>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</si>
  <si>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</si>
  <si>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</si>
  <si>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</si>
  <si>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</si>
  <si>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</si>
  <si>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</si>
  <si>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</si>
  <si>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</si>
  <si>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</si>
  <si>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</si>
  <si>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</si>
  <si>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</si>
  <si>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</si>
  <si>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</si>
  <si>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</si>
  <si>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</si>
  <si>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</si>
  <si>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</si>
  <si>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</si>
  <si>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</si>
  <si>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</si>
  <si>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</si>
  <si>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</si>
  <si>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</si>
  <si>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</si>
  <si>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</si>
  <si>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</si>
  <si>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</si>
  <si>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</si>
  <si>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</si>
  <si>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</si>
  <si>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</si>
  <si>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</si>
  <si>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</si>
  <si>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</si>
  <si>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</si>
  <si>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</si>
  <si>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</si>
  <si>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</si>
  <si>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</si>
  <si>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</si>
  <si>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</si>
  <si>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</si>
  <si>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</si>
  <si>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</si>
  <si>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</si>
  <si>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</si>
  <si>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</si>
  <si>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</si>
  <si>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</si>
  <si>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</si>
  <si>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</si>
  <si>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</si>
  <si>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</si>
  <si>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</si>
  <si>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</si>
  <si>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</si>
  <si>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</si>
  <si>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</si>
  <si>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</si>
  <si>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</si>
  <si>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</si>
  <si>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</si>
  <si>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</si>
  <si>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</si>
  <si>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</si>
  <si>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</si>
  <si>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</si>
  <si>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</si>
  <si>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</si>
  <si>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</si>
  <si>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</si>
  <si>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</si>
  <si>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</si>
  <si>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</si>
  <si>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</si>
  <si>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</si>
  <si>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</si>
  <si>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</si>
  <si>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</si>
  <si>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</si>
  <si>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</si>
  <si>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</si>
  <si>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</si>
  <si>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</si>
  <si>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</si>
  <si>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</si>
  <si>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</si>
  <si>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</si>
  <si>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</si>
  <si>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</si>
  <si>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</si>
  <si>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</si>
  <si>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</si>
  <si>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</si>
  <si>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</si>
  <si>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</si>
  <si>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</si>
  <si>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</si>
  <si>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</si>
  <si>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</si>
  <si>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</si>
  <si>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</si>
  <si>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</si>
  <si>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</si>
  <si>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</si>
  <si>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</si>
  <si>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</si>
  <si>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</si>
  <si>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</si>
  <si>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</si>
  <si>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</si>
  <si>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</si>
  <si>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</si>
  <si>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</si>
  <si>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</si>
  <si>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</si>
  <si>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</si>
  <si>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</si>
  <si>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</si>
  <si>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</si>
  <si>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</si>
  <si>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</si>
  <si>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</si>
  <si>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</si>
  <si>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</si>
  <si>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</si>
  <si>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</si>
  <si>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</si>
  <si>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</si>
  <si>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</si>
  <si>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</si>
  <si>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</si>
  <si>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</si>
  <si>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</si>
  <si>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</si>
  <si>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</si>
  <si>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</si>
  <si>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</si>
  <si>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</si>
  <si>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</si>
  <si>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</si>
  <si>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</si>
  <si>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</si>
  <si>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</si>
  <si>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</si>
  <si>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</si>
  <si>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</si>
  <si>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</si>
  <si>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</si>
  <si>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</si>
  <si>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</si>
  <si>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</si>
  <si>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</si>
  <si>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</si>
  <si>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</si>
  <si>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</si>
  <si>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</si>
  <si>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</si>
  <si>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</si>
  <si>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</si>
  <si>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</si>
  <si>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</si>
  <si>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</si>
  <si>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</si>
  <si>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</si>
  <si>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</si>
  <si>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</si>
  <si>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</si>
  <si>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</si>
  <si>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</si>
  <si>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</si>
  <si>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</si>
  <si>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</si>
  <si>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</si>
  <si>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</si>
  <si>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</si>
  <si>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</si>
  <si>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</si>
  <si>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</si>
  <si>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</si>
  <si>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</si>
  <si>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</si>
  <si>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</si>
  <si>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</si>
  <si>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</si>
  <si>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</si>
  <si>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</si>
  <si>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</si>
  <si>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</si>
  <si>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</si>
  <si>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</si>
  <si>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</si>
  <si>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</si>
  <si>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</si>
  <si>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</si>
  <si>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</si>
  <si>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</si>
  <si>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</si>
  <si>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</si>
  <si>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</si>
  <si>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</si>
  <si>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</si>
  <si>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</si>
  <si>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</si>
  <si>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</si>
  <si>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</si>
  <si>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</si>
  <si>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</si>
  <si>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</si>
  <si>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</si>
  <si>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</si>
  <si>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</si>
  <si>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</si>
  <si>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</si>
  <si>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</si>
  <si>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</si>
  <si>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</si>
  <si>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</si>
  <si>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</si>
  <si>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</si>
  <si>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</si>
  <si>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</si>
  <si>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</si>
  <si>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</si>
  <si>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</si>
  <si>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</si>
  <si>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</si>
  <si>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</si>
  <si>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</si>
  <si>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</si>
  <si>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</si>
  <si>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</si>
  <si>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</si>
  <si>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</si>
  <si>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</si>
  <si>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</si>
  <si>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</si>
  <si>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</si>
  <si>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</si>
  <si>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</si>
  <si>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</si>
  <si>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</si>
  <si>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</si>
  <si>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</si>
  <si>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</si>
  <si>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</si>
  <si>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</si>
  <si>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</si>
  <si>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</si>
  <si>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</si>
  <si>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</si>
  <si>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</si>
  <si>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</si>
  <si>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</si>
  <si>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</si>
  <si>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</si>
  <si>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</si>
  <si>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</si>
  <si>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</si>
  <si>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</si>
  <si>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</si>
  <si>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</si>
  <si>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</si>
  <si>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</si>
  <si>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</si>
  <si>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</si>
  <si>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</si>
  <si>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</si>
  <si>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</si>
  <si>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</si>
  <si>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</si>
  <si>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</si>
  <si>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</si>
  <si>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</si>
  <si>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</si>
  <si>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</si>
  <si>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</si>
  <si>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</si>
  <si>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</si>
  <si>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</si>
  <si>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</si>
  <si>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</si>
  <si>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</si>
  <si>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</si>
  <si>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</si>
  <si>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</si>
  <si>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</si>
  <si>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</si>
  <si>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</si>
  <si>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</si>
  <si>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</si>
  <si>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</si>
  <si>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</si>
  <si>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</si>
  <si>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</si>
  <si>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</si>
  <si>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</si>
  <si>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</si>
  <si>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</si>
  <si>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</si>
  <si>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</si>
  <si>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</si>
  <si>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</si>
  <si>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</si>
  <si>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</si>
  <si>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</si>
  <si>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</si>
  <si>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</si>
  <si>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</si>
  <si>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</si>
  <si>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</si>
  <si>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</si>
  <si>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</si>
  <si>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</si>
  <si>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</si>
  <si>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</si>
  <si>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</si>
  <si>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</si>
  <si>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</si>
  <si>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</si>
  <si>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</si>
  <si>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</si>
  <si>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</si>
  <si>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</si>
  <si>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</si>
  <si>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</si>
  <si>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</si>
  <si>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</si>
  <si>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</si>
  <si>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</si>
  <si>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</si>
  <si>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</si>
  <si>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</si>
  <si>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</si>
  <si>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</si>
  <si>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</si>
  <si>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</si>
  <si>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</si>
  <si>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</si>
  <si>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</si>
  <si>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</si>
  <si>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</si>
  <si>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</si>
  <si>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</si>
  <si>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</si>
  <si>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</si>
  <si>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</si>
  <si>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</si>
  <si>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</si>
  <si>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</si>
  <si>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</si>
  <si>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</si>
  <si>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</si>
  <si>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</si>
  <si>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</si>
  <si>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</si>
  <si>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</si>
  <si>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</si>
  <si>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</si>
  <si>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</si>
  <si>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</si>
  <si>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</si>
  <si>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</si>
  <si>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</si>
  <si>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</si>
  <si>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</si>
  <si>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</si>
  <si>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</si>
  <si>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</si>
  <si>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</si>
  <si>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</si>
  <si>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</si>
  <si>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</si>
  <si>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</si>
  <si>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</si>
  <si>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</si>
  <si>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</si>
  <si>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</si>
  <si>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</si>
  <si>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</si>
  <si>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</si>
  <si>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</si>
  <si>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</si>
  <si>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</si>
  <si>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</si>
  <si>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</si>
  <si>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</si>
  <si>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</si>
  <si>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</si>
  <si>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</si>
  <si>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</si>
  <si>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</si>
  <si>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</si>
  <si>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</si>
  <si>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</si>
  <si>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</si>
  <si>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</si>
  <si>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</si>
  <si>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</si>
  <si>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</si>
  <si>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</si>
  <si>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</si>
  <si>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</si>
  <si>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</si>
  <si>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</si>
  <si>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</si>
  <si>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</si>
  <si>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</si>
  <si>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</si>
  <si>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</si>
  <si>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</si>
  <si>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</si>
  <si>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</si>
  <si>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</si>
  <si>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</si>
  <si>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</si>
  <si>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</si>
  <si>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</si>
  <si>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</si>
  <si>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</si>
  <si>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</si>
  <si>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</si>
  <si>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</si>
  <si>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</si>
  <si>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</si>
  <si>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</si>
  <si>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</si>
  <si>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</si>
  <si>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</si>
  <si>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</si>
  <si>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</si>
  <si>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</si>
  <si>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</si>
  <si>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</si>
  <si>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</si>
  <si>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</si>
  <si>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</si>
  <si>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</si>
  <si>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</si>
  <si>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</si>
  <si>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</si>
  <si>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</si>
  <si>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</si>
  <si>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</si>
  <si>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</si>
  <si>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</si>
  <si>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</si>
  <si>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</si>
  <si>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</si>
  <si>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</si>
  <si>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</si>
  <si>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</si>
  <si>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</si>
  <si>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</si>
  <si>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</si>
  <si>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</si>
  <si>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</si>
  <si>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</si>
  <si>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</si>
  <si>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</si>
  <si>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</si>
  <si>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</si>
  <si>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</si>
  <si>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</si>
  <si>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</si>
  <si>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</si>
  <si>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</si>
  <si>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</si>
  <si>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</si>
  <si>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</si>
  <si>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</si>
  <si>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</si>
  <si>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</si>
  <si>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</si>
  <si>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</si>
  <si>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</si>
  <si>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</si>
  <si>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</si>
  <si>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</si>
  <si>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</si>
  <si>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</si>
  <si>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</si>
  <si>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</si>
  <si>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</si>
  <si>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</si>
  <si>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</si>
  <si>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</si>
  <si>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</si>
  <si>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</si>
  <si>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</si>
  <si>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</si>
  <si>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</si>
  <si>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</si>
  <si>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</si>
  <si>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</si>
  <si>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</si>
  <si>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</si>
  <si>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</si>
  <si>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</si>
  <si>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</si>
  <si>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</si>
  <si>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</si>
  <si>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</si>
  <si>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</si>
  <si>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</si>
  <si>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</si>
  <si>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</si>
  <si>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</si>
  <si>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</si>
  <si>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</si>
  <si>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</si>
  <si>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</si>
  <si>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</si>
  <si>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</si>
  <si>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</si>
  <si>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</si>
  <si>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</si>
  <si>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</si>
  <si>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</si>
  <si>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</si>
  <si>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</si>
  <si>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</si>
  <si>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</si>
  <si>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</si>
  <si>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</si>
  <si>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</si>
  <si>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</si>
  <si>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</si>
  <si>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</si>
  <si>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</si>
  <si>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</si>
  <si>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</si>
  <si>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</si>
  <si>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</si>
  <si>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</si>
  <si>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</si>
  <si>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</si>
  <si>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</si>
  <si>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</si>
  <si>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</si>
  <si>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</si>
  <si>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</si>
  <si>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</si>
  <si>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</si>
  <si>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</si>
  <si>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</si>
  <si>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</si>
  <si>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</si>
  <si>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</si>
  <si>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</si>
  <si>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</si>
  <si>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</si>
  <si>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</si>
  <si>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</si>
  <si>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</si>
  <si>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</si>
  <si>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</si>
  <si>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</si>
  <si>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</si>
  <si>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</si>
  <si>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</si>
  <si>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</si>
  <si>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</si>
  <si>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</si>
  <si>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</si>
  <si>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</si>
  <si>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</si>
  <si>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</si>
  <si>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</si>
  <si>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</si>
  <si>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</si>
  <si>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</si>
  <si>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</si>
  <si>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</si>
  <si>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</si>
  <si>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</si>
  <si>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</si>
  <si>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</si>
  <si>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</si>
  <si>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</si>
  <si>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</si>
  <si>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</si>
  <si>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</si>
  <si>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</si>
  <si>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</si>
  <si>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</si>
  <si>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</si>
  <si>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</si>
  <si>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</si>
  <si>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</si>
  <si>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</si>
  <si>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</si>
  <si>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</si>
  <si>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</si>
  <si>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</si>
  <si>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</si>
  <si>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</si>
  <si>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</si>
  <si>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</si>
  <si>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</si>
  <si>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</si>
  <si>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</si>
  <si>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</si>
  <si>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</si>
  <si>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</si>
  <si>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</si>
  <si>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</si>
  <si>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</si>
  <si>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</si>
  <si>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</si>
  <si>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</si>
  <si>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</si>
  <si>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</si>
  <si>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</si>
  <si>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</si>
  <si>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</si>
  <si>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</si>
  <si>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</si>
  <si>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</si>
  <si>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</si>
  <si>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</si>
  <si>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</si>
  <si>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</si>
  <si>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</si>
  <si>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</si>
  <si>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</si>
  <si>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</si>
  <si>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</si>
  <si>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</si>
  <si>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</si>
  <si>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</si>
  <si>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</si>
  <si>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</si>
  <si>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</si>
  <si>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</si>
  <si>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</si>
  <si>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</si>
  <si>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</si>
  <si>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</si>
  <si>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</si>
  <si>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</si>
  <si>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</si>
  <si>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</si>
  <si>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</si>
  <si>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</si>
  <si>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</si>
  <si>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</si>
  <si>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</si>
  <si>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</si>
  <si>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</si>
  <si>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</si>
  <si>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</si>
  <si>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</si>
  <si>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</si>
  <si>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</si>
  <si>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</si>
  <si>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</si>
  <si>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</si>
  <si>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</si>
  <si>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</si>
  <si>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</si>
  <si>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</si>
  <si>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</si>
  <si>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</si>
  <si>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</si>
  <si>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</si>
  <si>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</si>
  <si>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</si>
  <si>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</si>
  <si>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</si>
  <si>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</si>
  <si>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</si>
  <si>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</si>
  <si>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</si>
  <si>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</si>
  <si>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</si>
  <si>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</si>
  <si>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</si>
  <si>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</si>
  <si>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</si>
  <si>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</si>
  <si>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</si>
  <si>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</si>
  <si>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</si>
  <si>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</si>
  <si>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</si>
  <si>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</si>
  <si>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</si>
  <si>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</si>
  <si>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</si>
  <si>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</si>
  <si>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</si>
  <si>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</si>
  <si>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</si>
  <si>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</si>
  <si>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</si>
  <si>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</si>
  <si>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</si>
  <si>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</si>
  <si>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</si>
  <si>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</si>
  <si>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</si>
  <si>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</si>
  <si>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</si>
  <si>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</si>
  <si>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</si>
  <si>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</si>
  <si>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</si>
  <si>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</si>
  <si>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</si>
  <si>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</si>
  <si>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</si>
  <si>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</si>
  <si>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</si>
  <si>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</si>
  <si>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</si>
  <si>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</si>
  <si>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</si>
  <si>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</si>
  <si>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</si>
  <si>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</si>
  <si>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</si>
  <si>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</si>
  <si>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</si>
  <si>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</si>
  <si>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</si>
  <si>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</si>
  <si>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</si>
  <si>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</si>
  <si>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</si>
  <si>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</si>
  <si>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</si>
  <si>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</si>
  <si>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</si>
  <si>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</si>
  <si>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</si>
  <si>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</si>
  <si>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</si>
  <si>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</si>
  <si>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</si>
  <si>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</si>
  <si>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</si>
  <si>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</si>
  <si>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</si>
  <si>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</si>
  <si>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</si>
  <si>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</si>
  <si>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</si>
  <si>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</si>
  <si>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</si>
  <si>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</si>
  <si>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</si>
  <si>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</si>
  <si>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</si>
  <si>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</si>
  <si>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</si>
  <si>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</si>
  <si>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</si>
  <si>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</si>
  <si>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</si>
  <si>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</si>
  <si>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</si>
  <si>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</si>
  <si>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</si>
  <si>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</si>
  <si>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</si>
  <si>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</si>
  <si>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</si>
  <si>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</si>
  <si>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</si>
  <si>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</si>
  <si>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</si>
  <si>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</si>
  <si>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</si>
  <si>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</si>
  <si>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</si>
  <si>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</si>
  <si>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</si>
  <si>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</si>
  <si>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</si>
  <si>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</si>
  <si>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</si>
  <si>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</si>
  <si>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</si>
  <si>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</si>
  <si>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</si>
  <si>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</si>
  <si>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</si>
  <si>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</si>
  <si>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</si>
  <si>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</si>
  <si>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</si>
  <si>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</si>
  <si>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</si>
  <si>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</si>
  <si>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</si>
  <si>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</si>
  <si>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</si>
  <si>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</si>
  <si>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</si>
  <si>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</si>
  <si>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</si>
  <si>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</si>
  <si>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</si>
  <si>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</si>
  <si>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</si>
  <si>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</si>
  <si>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</si>
  <si>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</si>
  <si>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</si>
  <si>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</si>
  <si>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</si>
  <si>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</si>
  <si>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</si>
  <si>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</si>
  <si>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</si>
  <si>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</si>
  <si>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</si>
  <si>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</si>
  <si>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</si>
  <si>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</si>
  <si>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</si>
  <si>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</si>
  <si>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</si>
  <si>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</si>
  <si>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</si>
  <si>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</si>
  <si>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</si>
  <si>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</si>
  <si>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</si>
  <si>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</si>
  <si>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</si>
  <si>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</si>
  <si>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</si>
  <si>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</si>
  <si>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</si>
  <si>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</si>
  <si>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</si>
  <si>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</si>
  <si>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</si>
  <si>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</si>
  <si>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</si>
  <si>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</si>
  <si>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</si>
  <si>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</si>
  <si>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</si>
  <si>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</si>
  <si>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</si>
  <si>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</si>
  <si>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</si>
  <si>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</si>
  <si>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</si>
  <si>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</si>
  <si>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</si>
  <si>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</si>
  <si>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</si>
  <si>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</si>
  <si>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</si>
  <si>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</si>
  <si>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</si>
  <si>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</si>
  <si>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</si>
  <si>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</si>
  <si>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</si>
  <si>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</si>
  <si>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</si>
  <si>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</si>
  <si>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</si>
  <si>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</si>
  <si>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</si>
  <si>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</si>
  <si>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</si>
  <si>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</si>
  <si>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</si>
  <si>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</si>
  <si>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</si>
  <si>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</si>
  <si>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</si>
  <si>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</si>
  <si>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</si>
  <si>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</si>
  <si>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</si>
  <si>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</si>
  <si>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</si>
  <si>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</si>
  <si>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</si>
  <si>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</si>
  <si>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</si>
  <si>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</si>
  <si>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</si>
  <si>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</si>
  <si>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</si>
  <si>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</si>
  <si>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</si>
  <si>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</si>
  <si>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</si>
  <si>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</si>
  <si>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</si>
  <si>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</si>
  <si>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</si>
  <si>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</si>
  <si>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</si>
  <si>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</si>
  <si>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</si>
  <si>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</si>
  <si>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</si>
  <si>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</si>
  <si>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</si>
  <si>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</si>
  <si>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</si>
  <si>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</si>
  <si>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</si>
  <si>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</si>
  <si>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</si>
  <si>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</si>
  <si>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</si>
  <si>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</si>
  <si>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</si>
  <si>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</si>
  <si>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</si>
  <si>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</si>
  <si>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</si>
  <si>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</si>
  <si>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</si>
  <si>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</si>
  <si>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</si>
  <si>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</si>
  <si>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</si>
  <si>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</si>
  <si>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</si>
  <si>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</si>
  <si>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</si>
  <si>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</si>
  <si>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</si>
  <si>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</si>
  <si>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</si>
  <si>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</si>
  <si>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</si>
  <si>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</si>
  <si>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</si>
  <si>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</si>
  <si>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</si>
  <si>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</si>
  <si>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</si>
  <si>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</si>
  <si>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</si>
  <si>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</si>
  <si>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</si>
  <si>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</si>
  <si>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</si>
  <si>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</si>
  <si>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</si>
  <si>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</si>
  <si>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</si>
  <si>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</si>
  <si>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</si>
  <si>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</si>
  <si>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</si>
  <si>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</si>
  <si>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</si>
  <si>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</si>
  <si>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</si>
  <si>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</si>
  <si>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</si>
  <si>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</si>
  <si>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</si>
  <si>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</si>
  <si>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</si>
  <si>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</si>
  <si>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</si>
  <si>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</si>
  <si>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</si>
  <si>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</si>
  <si>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</si>
  <si>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</si>
  <si>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</si>
  <si>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</si>
  <si>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</si>
  <si>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</si>
  <si>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</si>
  <si>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</si>
  <si>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</si>
  <si>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</si>
  <si>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</si>
  <si>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</si>
  <si>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</si>
  <si>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</si>
  <si>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</si>
  <si>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</si>
  <si>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</si>
  <si>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</si>
  <si>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</si>
  <si>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</si>
  <si>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</si>
  <si>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</si>
  <si>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</si>
  <si>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</si>
  <si>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</si>
  <si>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</si>
  <si>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</si>
  <si>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</si>
  <si>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</si>
  <si>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</si>
  <si>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</si>
  <si>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</si>
  <si>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</si>
  <si>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</si>
  <si>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</si>
  <si>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</si>
  <si>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</si>
  <si>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</si>
  <si>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</si>
  <si>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</si>
  <si>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</si>
  <si>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</si>
  <si>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</si>
  <si>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</si>
  <si>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</si>
  <si>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</si>
  <si>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</si>
  <si>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</si>
  <si>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</si>
  <si>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</si>
  <si>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</si>
  <si>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</si>
  <si>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</si>
  <si>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</si>
  <si>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</si>
  <si>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</si>
  <si>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</si>
  <si>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</si>
  <si>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</si>
  <si>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</si>
  <si>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</si>
  <si>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</si>
  <si>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</si>
  <si>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</si>
  <si>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</si>
  <si>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</si>
  <si>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</si>
  <si>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</si>
  <si>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</si>
  <si>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</si>
  <si>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</si>
  <si>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</si>
  <si>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</si>
  <si>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</si>
  <si>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</si>
  <si>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</si>
  <si>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</si>
  <si>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</si>
  <si>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</si>
  <si>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</si>
  <si>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</si>
  <si>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</si>
  <si>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</si>
  <si>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</si>
  <si>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</si>
  <si>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</si>
  <si>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</si>
  <si>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</si>
  <si>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</si>
  <si>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</si>
  <si>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</si>
  <si>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</si>
  <si>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</si>
  <si>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</si>
  <si>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</si>
  <si>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</si>
  <si>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</si>
  <si>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</si>
  <si>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</si>
  <si>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</si>
  <si>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</si>
  <si>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</si>
  <si>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</si>
  <si>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</si>
  <si>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</si>
  <si>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</si>
  <si>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</si>
  <si>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</si>
  <si>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</si>
  <si>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</si>
  <si>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</si>
  <si>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</si>
  <si>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</si>
  <si>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</si>
  <si>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</si>
  <si>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</si>
  <si>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</si>
  <si>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</si>
  <si>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</si>
  <si>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</si>
  <si>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</si>
  <si>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</si>
  <si>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</si>
  <si>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</si>
  <si>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</si>
  <si>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</si>
  <si>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</si>
  <si>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</si>
  <si>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</si>
  <si>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</si>
  <si>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</si>
  <si>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</si>
  <si>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</si>
  <si>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</si>
  <si>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</si>
  <si>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</si>
  <si>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</si>
  <si>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</si>
  <si>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</si>
  <si>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</si>
  <si>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</si>
  <si>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</si>
  <si>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</si>
  <si>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</si>
  <si>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</si>
  <si>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</si>
  <si>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</si>
  <si>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</si>
  <si>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</si>
  <si>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</si>
  <si>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</si>
  <si>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</si>
  <si>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</si>
  <si>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</si>
  <si>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</si>
  <si>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</si>
  <si>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</si>
  <si>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</si>
  <si>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</si>
  <si>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</si>
  <si>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</si>
  <si>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</si>
  <si>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</si>
  <si>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</si>
  <si>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</si>
  <si>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</si>
  <si>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</si>
  <si>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</si>
  <si>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</si>
  <si>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</si>
  <si>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</si>
  <si>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</si>
  <si>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</si>
  <si>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</si>
  <si>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</si>
  <si>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</si>
  <si>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</si>
  <si>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</si>
  <si>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</si>
  <si>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</si>
  <si>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</si>
  <si>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</si>
  <si>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</si>
  <si>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</si>
  <si>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</si>
  <si>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</si>
  <si>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</si>
  <si>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</si>
  <si>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</si>
  <si>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</si>
  <si>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</si>
  <si>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</si>
  <si>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</si>
  <si>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</si>
  <si>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</si>
  <si>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</si>
  <si>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</si>
  <si>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</si>
  <si>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</si>
  <si>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</si>
  <si>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</si>
  <si>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</si>
  <si>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</si>
  <si>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</si>
  <si>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</si>
  <si>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</si>
  <si>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</si>
  <si>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</si>
  <si>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</si>
  <si>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</si>
  <si>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</si>
  <si>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</si>
  <si>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</si>
  <si>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</si>
  <si>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</si>
  <si>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</si>
  <si>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</si>
  <si>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</si>
  <si>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</si>
  <si>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</si>
  <si>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</si>
  <si>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</si>
  <si>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</si>
  <si>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</si>
  <si>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</si>
  <si>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</si>
  <si>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</si>
  <si>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</si>
  <si>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</si>
  <si>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</si>
  <si>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</si>
  <si>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</si>
  <si>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</si>
  <si>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</si>
  <si>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</si>
  <si>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</si>
  <si>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</si>
  <si>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</si>
  <si>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</si>
  <si>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</si>
  <si>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</si>
  <si>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</si>
  <si>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</si>
  <si>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</si>
  <si>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</si>
  <si>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</si>
  <si>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</si>
  <si>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</si>
  <si>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</si>
  <si>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</si>
  <si>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</si>
  <si>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</si>
  <si>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</si>
  <si>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</si>
  <si>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</si>
  <si>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</si>
  <si>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</si>
  <si>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</si>
  <si>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</si>
  <si>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</si>
  <si>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</si>
  <si>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</si>
  <si>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</si>
  <si>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</si>
  <si>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</si>
  <si>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</si>
  <si>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</si>
  <si>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</si>
  <si>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</si>
  <si>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</si>
  <si>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</si>
  <si>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</si>
  <si>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</si>
  <si>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</si>
  <si>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</si>
  <si>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</si>
  <si>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</si>
  <si>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</si>
  <si>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</si>
  <si>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</si>
  <si>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</si>
  <si>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</si>
  <si>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</si>
  <si>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</si>
  <si>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</si>
  <si>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</si>
  <si>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</si>
  <si>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</si>
  <si>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</si>
  <si>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</si>
  <si>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</si>
  <si>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</si>
  <si>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</si>
  <si>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</si>
  <si>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</si>
  <si>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</si>
  <si>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</si>
  <si>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</si>
  <si>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</si>
  <si>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</si>
  <si>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</si>
  <si>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</si>
  <si>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</si>
  <si>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</si>
  <si>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</si>
  <si>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</si>
  <si>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</si>
  <si>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</si>
  <si>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</si>
  <si>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</si>
  <si>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</si>
  <si>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</si>
  <si>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</si>
  <si>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</si>
  <si>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</si>
  <si>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</si>
  <si>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</si>
  <si>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</si>
  <si>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</si>
  <si>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</si>
  <si>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</si>
  <si>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</si>
  <si>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</si>
  <si>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</si>
  <si>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</si>
  <si>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</si>
  <si>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</si>
  <si>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</si>
  <si>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</si>
  <si>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</si>
  <si>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</si>
  <si>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</si>
  <si>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</si>
  <si>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</si>
  <si>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</si>
  <si>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</si>
  <si>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</si>
  <si>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</si>
  <si>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</si>
  <si>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</si>
  <si>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</si>
  <si>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</si>
  <si>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</si>
  <si>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</si>
  <si>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</si>
  <si>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</si>
  <si>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</si>
  <si>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</si>
  <si>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</si>
  <si>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</si>
  <si>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</si>
  <si>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</si>
  <si>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</si>
  <si>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</si>
  <si>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</si>
  <si>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</si>
  <si>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</si>
  <si>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</si>
  <si>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</si>
  <si>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</si>
  <si>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</si>
  <si>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</si>
  <si>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</si>
  <si>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</si>
  <si>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</si>
  <si>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</si>
  <si>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</si>
  <si>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</si>
  <si>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</si>
  <si>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</si>
  <si>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</si>
  <si>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</si>
  <si>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</si>
  <si>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</si>
  <si>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</si>
  <si>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</si>
  <si>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</si>
  <si>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</si>
  <si>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</si>
  <si>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</si>
  <si>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</si>
  <si>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</si>
  <si>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</si>
  <si>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</si>
  <si>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</si>
  <si>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</si>
  <si>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</si>
  <si>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</si>
  <si>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</si>
  <si>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</si>
  <si>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</si>
  <si>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</si>
  <si>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</si>
  <si>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</si>
  <si>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</si>
  <si>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</si>
  <si>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</si>
  <si>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</si>
  <si>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</si>
  <si>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</si>
  <si>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</si>
  <si>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</si>
  <si>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</si>
  <si>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</si>
  <si>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</si>
  <si>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</si>
  <si>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</si>
  <si>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</si>
  <si>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</si>
  <si>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</si>
  <si>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</si>
  <si>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</si>
  <si>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</si>
  <si>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</si>
  <si>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</si>
  <si>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</si>
  <si>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</si>
  <si>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</si>
  <si>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</si>
  <si>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</si>
  <si>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</si>
  <si>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</si>
  <si>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</si>
  <si>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</si>
  <si>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</si>
  <si>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</si>
  <si>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</si>
  <si>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</si>
  <si>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</si>
  <si>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</si>
  <si>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</si>
  <si>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</si>
  <si>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</si>
  <si>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</si>
  <si>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</si>
  <si>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</si>
  <si>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</si>
  <si>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</si>
  <si>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</si>
  <si>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</si>
  <si>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</si>
  <si>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</si>
  <si>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</si>
  <si>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</si>
  <si>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</si>
  <si>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</si>
  <si>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</si>
  <si>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</si>
  <si>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</si>
  <si>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</si>
  <si>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</si>
  <si>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</si>
  <si>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</si>
  <si>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</si>
  <si>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</si>
  <si>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</si>
  <si>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</si>
  <si>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</si>
  <si>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</si>
  <si>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</si>
  <si>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</si>
  <si>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</si>
  <si>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</si>
  <si>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</si>
  <si>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</si>
  <si>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</si>
  <si>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</si>
  <si>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</si>
  <si>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</si>
  <si>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</si>
  <si>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</si>
  <si>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</si>
  <si>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</si>
  <si>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</si>
  <si>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</si>
  <si>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</si>
  <si>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</si>
  <si>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</si>
  <si>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</si>
  <si>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</si>
  <si>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</si>
  <si>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</si>
  <si>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</si>
  <si>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</si>
  <si>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</si>
  <si>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</si>
  <si>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</si>
  <si>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</si>
  <si>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</si>
  <si>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</si>
  <si>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</si>
  <si>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</si>
  <si>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</si>
  <si>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</si>
  <si>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</si>
  <si>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</si>
  <si>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</si>
  <si>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</si>
  <si>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</si>
  <si>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</si>
  <si>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</si>
  <si>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</si>
  <si>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</si>
  <si>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</si>
  <si>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</si>
  <si>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</si>
  <si>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</si>
  <si>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</si>
  <si>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</si>
  <si>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</si>
  <si>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</si>
  <si>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</si>
  <si>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</si>
  <si>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</si>
  <si>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</si>
  <si>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</si>
  <si>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</si>
  <si>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</si>
  <si>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</si>
  <si>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</si>
  <si>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</si>
  <si>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</si>
  <si>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</si>
  <si>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</si>
  <si>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</si>
  <si>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</si>
  <si>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</si>
  <si>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</si>
  <si>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</si>
  <si>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</si>
  <si>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</si>
  <si>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</si>
  <si>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</si>
  <si>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</si>
  <si>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</si>
  <si>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</si>
  <si>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</si>
  <si>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</si>
  <si>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</si>
  <si>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</si>
  <si>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</si>
  <si>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</si>
  <si>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</si>
  <si>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</si>
  <si>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</si>
  <si>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</si>
  <si>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</si>
  <si>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</si>
  <si>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</si>
  <si>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</si>
  <si>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</si>
  <si>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</si>
  <si>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</si>
  <si>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</si>
  <si>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</si>
  <si>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</si>
  <si>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</si>
  <si>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</si>
  <si>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</si>
  <si>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</si>
  <si>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</si>
  <si>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</si>
  <si>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</si>
  <si>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</si>
  <si>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</si>
  <si>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</si>
  <si>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</si>
  <si>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</si>
  <si>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</si>
  <si>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</si>
  <si>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</si>
  <si>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</si>
  <si>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</si>
  <si>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</si>
  <si>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</si>
  <si>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</si>
  <si>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</si>
  <si>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</si>
  <si>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</si>
  <si>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</si>
  <si>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</si>
  <si>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</si>
  <si>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</si>
  <si>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</si>
  <si>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</si>
  <si>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</si>
  <si>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</si>
  <si>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</si>
  <si>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</si>
  <si>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</si>
  <si>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</si>
  <si>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</si>
  <si>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</si>
  <si>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</si>
  <si>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</si>
  <si>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</si>
  <si>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</si>
  <si>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</si>
  <si>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</si>
  <si>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</si>
  <si>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</si>
  <si>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</si>
  <si>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</si>
  <si>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</si>
  <si>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</si>
  <si>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</si>
  <si>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</si>
  <si>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</si>
  <si>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</si>
  <si>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</si>
  <si>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</si>
  <si>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</si>
  <si>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</si>
  <si>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</si>
  <si>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</si>
  <si>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</si>
  <si>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</si>
  <si>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</si>
  <si>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</si>
  <si>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</si>
  <si>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</si>
  <si>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</si>
  <si>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</si>
  <si>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</si>
  <si>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</si>
  <si>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</si>
  <si>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</si>
  <si>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</si>
  <si>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</si>
  <si>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</si>
  <si>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</si>
  <si>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</si>
  <si>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</si>
  <si>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</si>
  <si>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</si>
  <si>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</si>
  <si>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</si>
  <si>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</si>
  <si>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</si>
  <si>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</si>
  <si>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</si>
  <si>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</si>
  <si>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</si>
  <si>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</si>
  <si>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</si>
  <si>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</si>
  <si>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</si>
  <si>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</si>
  <si>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</si>
  <si>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</si>
  <si>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</si>
  <si>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</si>
  <si>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</si>
  <si>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</si>
  <si>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</si>
  <si>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</si>
  <si>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</si>
  <si>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</si>
  <si>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</si>
  <si>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</si>
  <si>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</si>
  <si>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</si>
  <si>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</si>
  <si>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</si>
  <si>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</si>
  <si>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</si>
  <si>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</si>
  <si>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</si>
  <si>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</si>
  <si>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</si>
  <si>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</si>
  <si>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</si>
  <si>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</si>
  <si>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</si>
  <si>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</si>
  <si>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</si>
  <si>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</si>
  <si>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</si>
  <si>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</si>
  <si>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</si>
  <si>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</si>
  <si>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</si>
  <si>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</si>
  <si>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</si>
  <si>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</si>
  <si>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</si>
  <si>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</si>
  <si>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</si>
  <si>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</si>
  <si>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</si>
  <si>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</si>
  <si>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</si>
  <si>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</si>
  <si>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</si>
  <si>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</si>
  <si>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</si>
  <si>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</si>
  <si>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</si>
  <si>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</si>
  <si>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</si>
  <si>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</si>
  <si>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</si>
  <si>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</si>
  <si>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</si>
  <si>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</si>
  <si>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</si>
  <si>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</si>
  <si>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</si>
  <si>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</si>
  <si>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</si>
  <si>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</si>
  <si>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</si>
  <si>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</si>
  <si>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</si>
  <si>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</si>
  <si>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</si>
  <si>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</si>
  <si>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</si>
  <si>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</si>
  <si>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</si>
  <si>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</si>
  <si>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</si>
  <si>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</si>
  <si>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</si>
  <si>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</si>
  <si>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</si>
  <si>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</si>
  <si>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</si>
  <si>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</si>
  <si>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</si>
  <si>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</si>
  <si>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</si>
  <si>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</si>
  <si>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</si>
  <si>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</si>
  <si>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</si>
  <si>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</si>
  <si>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</si>
  <si>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</si>
  <si>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</si>
  <si>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</si>
  <si>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</si>
  <si>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</si>
  <si>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</si>
  <si>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</si>
  <si>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</si>
  <si>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</si>
  <si>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</si>
  <si>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</si>
  <si>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</si>
  <si>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</si>
  <si>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</si>
  <si>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</si>
  <si>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</si>
  <si>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</si>
  <si>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</si>
  <si>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</si>
  <si>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</si>
  <si>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</si>
  <si>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</si>
  <si>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</si>
  <si>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</si>
  <si>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</si>
  <si>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</si>
  <si>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</si>
  <si>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</si>
  <si>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</si>
  <si>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</si>
  <si>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</si>
  <si>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</si>
  <si>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</si>
  <si>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</si>
  <si>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</si>
  <si>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</si>
  <si>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</si>
  <si>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</si>
  <si>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</si>
  <si>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</si>
  <si>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</si>
  <si>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</si>
  <si>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</si>
  <si>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</si>
  <si>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</si>
  <si>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</si>
  <si>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</si>
  <si>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</si>
  <si>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</si>
  <si>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</si>
  <si>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</si>
  <si>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</si>
  <si>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</si>
  <si>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</si>
  <si>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</si>
  <si>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</si>
  <si>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</si>
  <si>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</si>
  <si>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</si>
  <si>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</si>
  <si>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</si>
  <si>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</si>
  <si>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</si>
  <si>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</si>
  <si>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</si>
  <si>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</si>
  <si>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</si>
  <si>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</si>
  <si>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</si>
  <si>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</si>
  <si>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</si>
  <si>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</si>
  <si>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</si>
  <si>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</si>
  <si>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</si>
  <si>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</si>
  <si>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</si>
  <si>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</si>
  <si>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</si>
  <si>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</si>
  <si>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</si>
  <si>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</si>
  <si>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</si>
  <si>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</si>
  <si>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</si>
  <si>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</si>
  <si>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</si>
  <si>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</si>
  <si>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</si>
  <si>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</si>
  <si>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</si>
  <si>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</si>
  <si>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</si>
  <si>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</si>
  <si>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</si>
  <si>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</si>
  <si>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</si>
  <si>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</si>
  <si>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</si>
  <si>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</si>
  <si>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</si>
  <si>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</si>
  <si>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</si>
  <si>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</si>
  <si>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</si>
  <si>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</si>
  <si>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</si>
  <si>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</si>
  <si>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</si>
  <si>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</si>
  <si>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</si>
  <si>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</si>
  <si>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</si>
  <si>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</si>
  <si>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</si>
  <si>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</si>
  <si>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</si>
  <si>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</si>
  <si>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</si>
  <si>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</si>
  <si>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</si>
  <si>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</si>
  <si>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</si>
  <si>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</si>
  <si>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</si>
  <si>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</si>
  <si>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</si>
  <si>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</si>
  <si>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</si>
  <si>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</si>
  <si>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</si>
  <si>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</si>
  <si>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</si>
  <si>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</si>
  <si>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</si>
  <si>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</si>
  <si>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</si>
  <si>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</si>
  <si>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</si>
  <si>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</si>
  <si>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</si>
  <si>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</si>
  <si>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</si>
  <si>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</si>
  <si>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</si>
  <si>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</si>
  <si>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</si>
  <si>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</si>
  <si>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</si>
  <si>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</si>
  <si>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</si>
  <si>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</si>
  <si>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</si>
  <si>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</si>
  <si>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</si>
  <si>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</si>
  <si>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</si>
  <si>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</si>
  <si>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</si>
  <si>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</si>
  <si>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</si>
  <si>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</si>
  <si>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</si>
  <si>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</si>
  <si>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</si>
  <si>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</si>
  <si>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</si>
  <si>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</si>
  <si>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</si>
  <si>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</si>
  <si>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</si>
  <si>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</si>
  <si>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</si>
  <si>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</si>
  <si>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</si>
  <si>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</si>
  <si>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</si>
  <si>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</si>
  <si>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</si>
  <si>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</si>
  <si>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</si>
  <si>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</si>
  <si>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</si>
  <si>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</si>
  <si>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</si>
  <si>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</si>
  <si>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</si>
  <si>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</si>
  <si>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</si>
  <si>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</si>
  <si>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</si>
  <si>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</si>
  <si>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</si>
  <si>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</si>
  <si>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</si>
  <si>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</si>
  <si>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</si>
  <si>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</si>
  <si>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</si>
  <si>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</si>
  <si>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</si>
  <si>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</si>
  <si>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</si>
  <si>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</si>
  <si>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</si>
  <si>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</si>
  <si>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</si>
  <si>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</si>
  <si>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</si>
  <si>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</si>
  <si>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</si>
  <si>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</si>
  <si>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</si>
  <si>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</si>
  <si>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</si>
  <si>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</si>
  <si>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</si>
  <si>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</si>
  <si>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</si>
  <si>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</si>
  <si>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</si>
  <si>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</si>
  <si>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</si>
  <si>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</si>
  <si>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</si>
  <si>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</si>
  <si>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</si>
  <si>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</si>
  <si>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</si>
  <si>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</si>
  <si>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</si>
  <si>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</si>
  <si>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</si>
  <si>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</si>
  <si>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</si>
  <si>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</si>
  <si>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</si>
  <si>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</si>
  <si>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</si>
  <si>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</si>
  <si>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</si>
  <si>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</si>
  <si>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</si>
  <si>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</si>
  <si>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</si>
  <si>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</si>
  <si>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</si>
  <si>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</si>
  <si>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</si>
  <si>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</si>
  <si>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</si>
  <si>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</si>
  <si>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</si>
  <si>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</si>
  <si>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</si>
  <si>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</si>
  <si>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</si>
  <si>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</si>
  <si>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</si>
  <si>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</si>
  <si>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</si>
  <si>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</si>
  <si>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</si>
  <si>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</si>
  <si>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</si>
  <si>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</si>
  <si>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</si>
  <si>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</si>
  <si>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</si>
  <si>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</si>
  <si>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</si>
  <si>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</si>
  <si>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</si>
  <si>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</si>
  <si>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</si>
  <si>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</si>
  <si>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</si>
  <si>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</si>
  <si>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</si>
  <si>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</si>
  <si>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</si>
  <si>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</si>
  <si>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</si>
  <si>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</si>
  <si>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</si>
  <si>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</si>
  <si>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</si>
  <si>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</si>
  <si>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</si>
  <si>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</si>
  <si>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</si>
  <si>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</si>
  <si>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</si>
  <si>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</si>
  <si>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</si>
  <si>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</si>
  <si>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</si>
  <si>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</si>
  <si>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</si>
  <si>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</si>
  <si>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</si>
  <si>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</si>
  <si>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</si>
  <si>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</si>
  <si>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</si>
  <si>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</si>
  <si>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</si>
  <si>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</si>
  <si>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</si>
  <si>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</si>
  <si>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</si>
  <si>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</si>
  <si>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</si>
  <si>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</si>
  <si>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</si>
  <si>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</si>
  <si>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</si>
  <si>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</si>
  <si>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</si>
  <si>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</si>
  <si>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</si>
  <si>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</si>
  <si>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</si>
  <si>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</si>
  <si>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</si>
  <si>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</si>
  <si>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</si>
  <si>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</si>
  <si>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</si>
  <si>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</si>
  <si>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</si>
  <si>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</si>
  <si>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</si>
  <si>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</si>
  <si>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</si>
  <si>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</si>
  <si>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</si>
  <si>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</si>
  <si>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</si>
  <si>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</si>
  <si>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</si>
  <si>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</si>
  <si>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</si>
  <si>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</si>
  <si>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</si>
  <si>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</si>
  <si>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</si>
  <si>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</si>
  <si>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</si>
  <si>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</si>
  <si>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</si>
  <si>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</si>
  <si>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</si>
  <si>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</si>
  <si>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</si>
  <si>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</si>
  <si>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</si>
  <si>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</si>
  <si>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</si>
  <si>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</si>
  <si>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</si>
  <si>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</si>
  <si>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</si>
  <si>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</si>
  <si>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</si>
  <si>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</si>
  <si>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</si>
  <si>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</si>
  <si>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</si>
  <si>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</si>
  <si>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</si>
  <si>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</si>
  <si>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</si>
  <si>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</si>
  <si>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</si>
  <si>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</si>
  <si>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</si>
  <si>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</si>
  <si>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</si>
  <si>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</si>
  <si>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</si>
  <si>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</si>
  <si>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</si>
  <si>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</si>
  <si>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</si>
  <si>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</si>
  <si>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</si>
  <si>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</si>
  <si>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</si>
  <si>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</si>
  <si>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</si>
  <si>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</si>
  <si>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</si>
  <si>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</si>
  <si>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</si>
  <si>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</si>
  <si>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</si>
  <si>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</si>
  <si>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</si>
  <si>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</si>
  <si>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</si>
  <si>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</si>
  <si>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</si>
  <si>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</si>
  <si>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</si>
  <si>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</si>
  <si>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</si>
  <si>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</si>
  <si>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</si>
  <si>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</si>
  <si>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</si>
  <si>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</si>
  <si>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</si>
  <si>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</si>
  <si>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</si>
  <si>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</si>
  <si>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</si>
  <si>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</si>
  <si>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</si>
  <si>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</si>
  <si>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</si>
  <si>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</si>
  <si>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</si>
  <si>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</si>
  <si>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</si>
  <si>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</si>
  <si>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</si>
  <si>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</si>
  <si>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</si>
  <si>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</si>
  <si>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</si>
  <si>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</si>
  <si>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</si>
  <si>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</si>
  <si>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</si>
  <si>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</si>
  <si>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</si>
  <si>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</si>
  <si>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</si>
  <si>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</si>
  <si>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</si>
  <si>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</si>
  <si>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</si>
  <si>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</si>
  <si>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</si>
  <si>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</si>
  <si>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</si>
  <si>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</si>
  <si>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</si>
  <si>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</si>
  <si>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</si>
  <si>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</si>
  <si>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</si>
  <si>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</si>
  <si>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</si>
  <si>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</si>
  <si>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</si>
  <si>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</si>
  <si>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</si>
  <si>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</si>
  <si>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</si>
  <si>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</si>
  <si>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</si>
  <si>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</si>
  <si>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</si>
  <si>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</si>
  <si>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</si>
  <si>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</si>
  <si>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</si>
  <si>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</si>
  <si>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</si>
  <si>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</si>
  <si>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</si>
  <si>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</si>
  <si>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</si>
  <si>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</si>
  <si>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</si>
  <si>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</si>
  <si>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</si>
  <si>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</si>
  <si>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</si>
  <si>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</si>
  <si>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</si>
  <si>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</si>
  <si>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</si>
  <si>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</si>
  <si>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</si>
  <si>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</si>
  <si>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</si>
  <si>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</si>
  <si>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</si>
  <si>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</si>
  <si>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</si>
  <si>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</si>
  <si>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</si>
  <si>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</si>
  <si>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</si>
  <si>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</si>
  <si>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</si>
  <si>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</si>
  <si>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</si>
  <si>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</si>
  <si>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</si>
  <si>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</si>
  <si>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</si>
  <si>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</si>
  <si>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</si>
  <si>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</si>
  <si>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</si>
  <si>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</si>
  <si>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</si>
  <si>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</si>
  <si>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</si>
  <si>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</si>
  <si>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</si>
  <si>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</si>
  <si>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</si>
  <si>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</si>
  <si>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</si>
  <si>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</si>
  <si>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</si>
  <si>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</si>
  <si>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</si>
  <si>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</si>
  <si>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</si>
  <si>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</si>
  <si>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</si>
  <si>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</si>
  <si>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</si>
  <si>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</si>
  <si>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</si>
  <si>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</si>
  <si>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</si>
  <si>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</si>
  <si>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</si>
  <si>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</si>
  <si>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</si>
  <si>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</si>
  <si>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</si>
  <si>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</si>
  <si>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</si>
  <si>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</si>
  <si>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</si>
  <si>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</si>
  <si>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</si>
  <si>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</si>
  <si>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</si>
  <si>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</si>
  <si>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</si>
  <si>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</si>
  <si>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</si>
  <si>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</si>
  <si>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</si>
  <si>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</si>
  <si>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</si>
  <si>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</si>
  <si>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</si>
  <si>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</si>
  <si>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</si>
  <si>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</si>
  <si>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</si>
  <si>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</si>
  <si>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</si>
  <si>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</si>
  <si>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</si>
  <si>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</si>
  <si>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</si>
  <si>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</si>
  <si>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</si>
  <si>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</si>
  <si>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</si>
  <si>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</si>
  <si>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</si>
  <si>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</si>
  <si>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</si>
  <si>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</si>
  <si>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</si>
  <si>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</si>
  <si>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</si>
  <si>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</si>
  <si>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</si>
  <si>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</si>
  <si>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</si>
  <si>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</si>
  <si>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</si>
  <si>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</si>
  <si>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</si>
  <si>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</si>
  <si>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</si>
  <si>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</si>
  <si>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</si>
  <si>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</si>
  <si>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</si>
  <si>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</si>
  <si>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</si>
  <si>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</si>
  <si>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</si>
  <si>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</si>
  <si>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</si>
  <si>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</si>
  <si>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</si>
  <si>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</si>
  <si>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</si>
  <si>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</si>
  <si>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</si>
  <si>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</si>
  <si>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</si>
  <si>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</si>
  <si>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</si>
  <si>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</si>
  <si>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</si>
  <si>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</si>
  <si>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</si>
  <si>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</si>
  <si>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</si>
  <si>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</si>
  <si>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</si>
  <si>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</si>
  <si>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</si>
  <si>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</si>
  <si>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</si>
  <si>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</si>
  <si>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</si>
  <si>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</si>
  <si>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</si>
  <si>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</si>
  <si>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</si>
  <si>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</si>
  <si>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</si>
  <si>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</si>
  <si>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</si>
  <si>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</si>
  <si>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</si>
  <si>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</si>
  <si>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</si>
  <si>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</si>
  <si>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</si>
  <si>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</si>
  <si>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</si>
  <si>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</si>
  <si>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</si>
  <si>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</si>
  <si>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</si>
  <si>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</si>
  <si>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</si>
  <si>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</si>
  <si>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</si>
  <si>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</si>
  <si>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</si>
  <si>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</si>
  <si>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</si>
  <si>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</si>
  <si>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</si>
  <si>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</si>
  <si>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</si>
  <si>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</si>
  <si>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</si>
  <si>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</si>
  <si>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</si>
  <si>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</si>
  <si>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</si>
  <si>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</si>
  <si>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</si>
  <si>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</si>
  <si>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</si>
  <si>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</si>
  <si>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</si>
  <si>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</si>
  <si>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</si>
  <si>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</si>
  <si>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</si>
  <si>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</si>
  <si>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</si>
  <si>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</si>
  <si>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</si>
  <si>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</si>
  <si>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</si>
  <si>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</si>
  <si>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</si>
  <si>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</si>
  <si>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</si>
  <si>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</si>
  <si>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</si>
  <si>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</si>
  <si>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</si>
  <si>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</si>
  <si>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</si>
  <si>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</si>
  <si>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</si>
  <si>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</si>
  <si>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</si>
  <si>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</si>
  <si>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</si>
  <si>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</si>
  <si>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</si>
  <si>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</si>
  <si>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</si>
  <si>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</si>
  <si>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</si>
  <si>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</si>
  <si>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</si>
  <si>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</si>
  <si>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</si>
  <si>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</si>
  <si>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</si>
  <si>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</si>
  <si>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</si>
  <si>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</si>
  <si>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</si>
  <si>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</si>
  <si>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</si>
  <si>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</si>
  <si>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</si>
  <si>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</si>
  <si>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</si>
  <si>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</si>
  <si>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</si>
  <si>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</si>
  <si>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</si>
  <si>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</si>
  <si>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</si>
  <si>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</si>
  <si>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</si>
  <si>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</si>
  <si>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</si>
  <si>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</si>
  <si>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</si>
  <si>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</si>
  <si>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</si>
  <si>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</si>
  <si>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</si>
  <si>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</si>
  <si>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</si>
  <si>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</si>
  <si>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</si>
  <si>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</si>
  <si>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</si>
  <si>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</si>
  <si>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</si>
  <si>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</si>
  <si>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</si>
  <si>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</si>
  <si>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</si>
  <si>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</si>
  <si>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</si>
  <si>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</si>
  <si>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</si>
  <si>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</si>
  <si>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</si>
  <si>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</si>
  <si>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</si>
  <si>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</si>
  <si>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</si>
  <si>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</si>
  <si>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</si>
  <si>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</si>
  <si>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</si>
  <si>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</si>
  <si>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</si>
  <si>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</si>
  <si>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</si>
  <si>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</si>
  <si>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</si>
  <si>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</si>
  <si>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</si>
  <si>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</si>
  <si>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</si>
  <si>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</si>
  <si>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</si>
  <si>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</si>
  <si>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</si>
  <si>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</si>
  <si>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</si>
  <si>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</si>
  <si>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</si>
  <si>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</si>
  <si>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</si>
  <si>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</si>
  <si>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</si>
  <si>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</si>
  <si>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</si>
  <si>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</si>
  <si>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</si>
  <si>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</si>
  <si>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</si>
  <si>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</si>
  <si>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</si>
  <si>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</si>
  <si>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</si>
  <si>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</si>
  <si>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</si>
  <si>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</si>
  <si>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</si>
  <si>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</si>
  <si>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</si>
  <si>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</si>
  <si>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</si>
  <si>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</si>
  <si>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</si>
  <si>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</si>
  <si>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</si>
  <si>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</si>
  <si>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</si>
  <si>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</si>
  <si>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</si>
  <si>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</si>
  <si>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</si>
  <si>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</si>
  <si>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</si>
  <si>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</si>
  <si>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</si>
  <si>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</si>
  <si>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</si>
  <si>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</si>
  <si>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</si>
  <si>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</si>
  <si>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</si>
  <si>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</si>
  <si>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</si>
  <si>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</si>
  <si>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</si>
  <si>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</si>
  <si>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</si>
  <si>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</si>
  <si>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</si>
  <si>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</si>
  <si>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</si>
  <si>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</si>
  <si>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</si>
  <si>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</si>
  <si>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</si>
  <si>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</si>
  <si>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</si>
  <si>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</si>
  <si>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</si>
  <si>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</si>
  <si>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</si>
  <si>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</si>
  <si>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</si>
  <si>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</si>
  <si>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</si>
  <si>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</si>
  <si>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</si>
  <si>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</si>
  <si>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</si>
  <si>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</si>
  <si>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</si>
  <si>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</si>
  <si>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</si>
  <si>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</si>
  <si>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</si>
  <si>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</si>
  <si>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</si>
  <si>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</si>
  <si>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</si>
  <si>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</si>
  <si>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</si>
  <si>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</si>
  <si>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</si>
  <si>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</si>
  <si>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</si>
  <si>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</si>
  <si>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</si>
  <si>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</si>
  <si>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</si>
  <si>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</si>
  <si>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</si>
  <si>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</si>
  <si>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</si>
  <si>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</si>
  <si>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</si>
  <si>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</si>
  <si>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</si>
  <si>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</si>
  <si>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</si>
  <si>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</si>
  <si>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</si>
  <si>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</si>
  <si>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</si>
  <si>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</si>
  <si>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</si>
  <si>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</si>
  <si>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</si>
  <si>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</si>
  <si>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</si>
  <si>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</si>
  <si>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</si>
  <si>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</si>
  <si>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</si>
  <si>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</si>
  <si>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</si>
  <si>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</si>
  <si>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</si>
  <si>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</si>
  <si>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</si>
  <si>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</si>
  <si>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</si>
  <si>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</si>
  <si>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</si>
  <si>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</si>
  <si>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</si>
  <si>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</si>
  <si>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</si>
  <si>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</si>
  <si>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</si>
  <si>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</si>
  <si>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</si>
  <si>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</si>
  <si>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</si>
  <si>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</si>
  <si>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</si>
  <si>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</si>
  <si>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</si>
  <si>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</si>
  <si>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</si>
  <si>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</si>
  <si>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</si>
  <si>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</si>
  <si>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</si>
  <si>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</si>
  <si>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</si>
  <si>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</si>
  <si>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</si>
  <si>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</si>
  <si>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</si>
  <si>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</si>
  <si>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</si>
  <si>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</si>
  <si>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</si>
  <si>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</si>
  <si>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</si>
  <si>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</si>
  <si>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</si>
  <si>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</si>
  <si>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</si>
  <si>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</si>
  <si>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</si>
  <si>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</si>
  <si>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</si>
  <si>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</si>
  <si>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</si>
  <si>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</si>
  <si>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</si>
  <si>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</si>
  <si>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</si>
  <si>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</si>
  <si>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</si>
  <si>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</si>
  <si>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</si>
  <si>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</si>
  <si>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</si>
  <si>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</si>
  <si>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</si>
  <si>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</si>
  <si>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</si>
  <si>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</si>
  <si>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</si>
  <si>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</si>
  <si>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</si>
  <si>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</si>
  <si>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</si>
  <si>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</si>
  <si>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</si>
  <si>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</si>
  <si>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</si>
  <si>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</si>
  <si>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</si>
  <si>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</si>
  <si>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</si>
  <si>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</si>
  <si>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</si>
  <si>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</si>
  <si>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</si>
  <si>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</si>
  <si>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</si>
  <si>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</si>
  <si>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</si>
  <si>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</si>
  <si>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</si>
  <si>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</si>
  <si>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</si>
  <si>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</si>
  <si>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</si>
  <si>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</si>
  <si>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</si>
  <si>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</si>
  <si>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</si>
  <si>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</si>
  <si>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</si>
  <si>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</si>
  <si>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</si>
  <si>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</si>
  <si>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</si>
  <si>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</si>
  <si>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</si>
  <si>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</si>
  <si>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</si>
  <si>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</si>
  <si>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</si>
  <si>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</si>
  <si>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</si>
  <si>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</si>
  <si>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</si>
  <si>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</si>
  <si>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</si>
  <si>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</si>
  <si>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</si>
  <si>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</si>
  <si>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</si>
  <si>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</si>
  <si>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</si>
  <si>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</si>
  <si>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</si>
  <si>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</si>
  <si>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</si>
  <si>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</si>
  <si>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</si>
  <si>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</si>
  <si>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</si>
  <si>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</si>
  <si>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</si>
  <si>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</si>
  <si>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</si>
  <si>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</si>
  <si>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</si>
  <si>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</si>
  <si>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</si>
  <si>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</si>
  <si>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</si>
  <si>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</si>
  <si>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</si>
  <si>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</si>
  <si>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</si>
  <si>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</si>
  <si>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</si>
  <si>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</si>
  <si>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</si>
  <si>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</si>
  <si>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</si>
  <si>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</si>
  <si>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</si>
  <si>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</si>
  <si>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</si>
  <si>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</si>
  <si>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</si>
  <si>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</si>
  <si>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</si>
  <si>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</si>
  <si>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</si>
  <si>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</si>
  <si>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</si>
  <si>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</si>
  <si>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</si>
  <si>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</si>
  <si>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</si>
  <si>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</si>
  <si>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</si>
  <si>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</si>
  <si>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</si>
  <si>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</si>
  <si>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</si>
  <si>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</si>
  <si>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</si>
  <si>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</si>
  <si>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</si>
  <si>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</si>
  <si>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</si>
  <si>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</si>
  <si>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</si>
  <si>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</si>
  <si>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</si>
  <si>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</si>
  <si>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</si>
  <si>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</si>
  <si>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</si>
  <si>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</si>
  <si>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</si>
  <si>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</si>
  <si>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</si>
  <si>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</si>
  <si>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</si>
  <si>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</si>
  <si>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</si>
  <si>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</si>
  <si>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</si>
  <si>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</si>
  <si>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</si>
  <si>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</si>
  <si>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</si>
  <si>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</si>
  <si>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</si>
  <si>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</si>
  <si>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</si>
  <si>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</si>
  <si>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</si>
  <si>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</si>
  <si>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</si>
  <si>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</si>
  <si>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</si>
  <si>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</si>
  <si>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</si>
  <si>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</si>
  <si>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</si>
  <si>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</si>
  <si>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</si>
  <si>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</si>
  <si>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</si>
  <si>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</si>
  <si>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</si>
  <si>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</si>
  <si>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</si>
  <si>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</si>
  <si>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</si>
  <si>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</si>
  <si>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</si>
  <si>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</si>
  <si>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</si>
  <si>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</si>
  <si>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</si>
  <si>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</si>
  <si>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</si>
  <si>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</si>
  <si>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</si>
  <si>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</si>
  <si>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</si>
  <si>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</si>
  <si>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</si>
  <si>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</si>
  <si>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</si>
  <si>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</si>
  <si>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</si>
  <si>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</si>
  <si>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</si>
  <si>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</si>
  <si>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</si>
  <si>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</si>
  <si>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</si>
  <si>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</si>
  <si>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</si>
  <si>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</si>
  <si>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</si>
  <si>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</si>
  <si>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</si>
  <si>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</si>
  <si>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</si>
  <si>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</si>
  <si>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</si>
  <si>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</si>
  <si>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</si>
  <si>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</si>
  <si>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</si>
  <si>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</si>
  <si>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</si>
  <si>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</si>
  <si>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</si>
  <si>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</si>
  <si>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</si>
  <si>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</si>
  <si>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</si>
  <si>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</si>
  <si>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</si>
  <si>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</si>
  <si>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</si>
  <si>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</si>
  <si>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</si>
  <si>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</si>
  <si>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</si>
  <si>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</si>
  <si>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</si>
  <si>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</si>
  <si>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</si>
  <si>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</si>
  <si>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</si>
  <si>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</si>
  <si>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</si>
  <si>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</si>
  <si>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</si>
  <si>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</si>
  <si>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</si>
  <si>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</si>
  <si>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</si>
  <si>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</si>
  <si>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</si>
  <si>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</si>
  <si>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</si>
  <si>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</si>
  <si>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</si>
  <si>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</si>
  <si>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</si>
  <si>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</si>
  <si>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</si>
  <si>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</si>
  <si>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</si>
  <si>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</si>
  <si>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</si>
  <si>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</si>
  <si>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</si>
  <si>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</si>
  <si>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</si>
  <si>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</si>
  <si>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</si>
  <si>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</si>
  <si>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</si>
  <si>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</si>
  <si>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</si>
  <si>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</si>
  <si>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</si>
  <si>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</si>
  <si>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</si>
  <si>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</si>
  <si>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</si>
  <si>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</si>
  <si>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</si>
  <si>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</si>
  <si>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</si>
  <si>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</si>
  <si>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</si>
  <si>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</si>
  <si>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</si>
  <si>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</si>
  <si>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</si>
  <si>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</si>
  <si>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</si>
  <si>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</si>
  <si>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</si>
  <si>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</si>
  <si>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</si>
  <si>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</si>
  <si>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</si>
  <si>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</si>
  <si>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</si>
  <si>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</si>
  <si>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</si>
  <si>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</si>
  <si>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</si>
  <si>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</si>
  <si>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</si>
  <si>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</si>
  <si>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</si>
  <si>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</si>
  <si>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</si>
  <si>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</si>
  <si>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</si>
  <si>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</si>
  <si>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</si>
  <si>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</si>
  <si>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</si>
  <si>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</si>
  <si>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</si>
  <si>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</si>
  <si>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</si>
  <si>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</si>
  <si>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</si>
  <si>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</si>
  <si>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</si>
  <si>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</si>
  <si>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</si>
  <si>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</si>
  <si>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</si>
  <si>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</si>
  <si>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</si>
  <si>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</si>
  <si>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</si>
  <si>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</si>
  <si>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</si>
  <si>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</si>
  <si>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</si>
  <si>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</si>
  <si>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</si>
  <si>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</si>
  <si>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</si>
  <si>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</si>
  <si>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</si>
  <si>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</si>
  <si>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</si>
  <si>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</si>
  <si>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</si>
  <si>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</si>
  <si>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</si>
  <si>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</si>
  <si>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</si>
  <si>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</si>
  <si>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</si>
  <si>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</si>
  <si>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</si>
  <si>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</si>
  <si>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</si>
  <si>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</si>
  <si>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</si>
  <si>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</si>
  <si>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</si>
  <si>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</si>
  <si>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</si>
  <si>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</si>
  <si>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</si>
  <si>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</si>
  <si>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</si>
  <si>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</si>
  <si>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</si>
  <si>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</si>
  <si>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</si>
  <si>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</si>
  <si>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</si>
  <si>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</si>
  <si>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</si>
  <si>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</si>
  <si>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</si>
  <si>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</si>
  <si>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</si>
  <si>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</si>
  <si>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</si>
  <si>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</si>
  <si>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</si>
  <si>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</si>
  <si>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</si>
  <si>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</si>
  <si>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</si>
  <si>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</si>
  <si>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</si>
  <si>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</si>
  <si>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</si>
  <si>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</si>
  <si>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</si>
  <si>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</si>
  <si>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</si>
  <si>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</si>
  <si>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</si>
  <si>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</si>
  <si>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</si>
  <si>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</si>
  <si>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</si>
  <si>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</si>
  <si>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</si>
  <si>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</si>
  <si>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</si>
  <si>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</si>
  <si>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</si>
  <si>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</si>
  <si>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</si>
  <si>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</si>
  <si>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</si>
  <si>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</si>
  <si>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</si>
  <si>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</si>
  <si>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</si>
  <si>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</si>
  <si>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</si>
  <si>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</si>
  <si>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</si>
  <si>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</si>
  <si>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</si>
  <si>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</si>
  <si>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</si>
  <si>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</si>
  <si>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</si>
  <si>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</si>
  <si>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</si>
  <si>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</si>
  <si>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</si>
  <si>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</si>
  <si>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</si>
  <si>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</si>
  <si>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</si>
  <si>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</si>
  <si>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</si>
  <si>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</si>
  <si>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</si>
  <si>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</si>
  <si>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</si>
  <si>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</si>
  <si>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</si>
  <si>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</si>
  <si>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</si>
  <si>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</si>
  <si>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</si>
  <si>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</si>
  <si>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</si>
  <si>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</si>
  <si>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</si>
  <si>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</si>
  <si>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</si>
  <si>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</si>
  <si>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</si>
  <si>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</si>
  <si>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</si>
  <si>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</si>
  <si>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</si>
  <si>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</si>
  <si>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</si>
  <si>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</si>
  <si>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</si>
  <si>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</si>
  <si>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</si>
  <si>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</si>
  <si>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</si>
  <si>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</si>
  <si>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</si>
  <si>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</si>
  <si>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</si>
  <si>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</si>
  <si>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</si>
  <si>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</si>
  <si>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</si>
  <si>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</si>
  <si>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</si>
  <si>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</si>
  <si>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</si>
  <si>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</si>
  <si>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</si>
  <si>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</si>
  <si>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</si>
  <si>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</si>
  <si>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</si>
  <si>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</si>
  <si>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</si>
  <si>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</si>
  <si>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</si>
  <si>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</si>
  <si>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</si>
  <si>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</si>
  <si>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</si>
  <si>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</si>
  <si>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</si>
  <si>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</si>
  <si>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</si>
  <si>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</si>
  <si>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</si>
  <si>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</si>
  <si>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</si>
  <si>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</si>
  <si>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</si>
  <si>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</si>
  <si>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</si>
  <si>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</si>
  <si>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</si>
  <si>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</si>
  <si>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</si>
  <si>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</si>
  <si>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</si>
  <si>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</si>
  <si>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</si>
  <si>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</si>
  <si>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</si>
  <si>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</si>
  <si>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</si>
  <si>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</si>
  <si>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</si>
  <si>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</si>
  <si>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</si>
  <si>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</si>
  <si>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</si>
  <si>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</si>
  <si>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</si>
  <si>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</si>
  <si>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</si>
  <si>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</si>
  <si>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</si>
  <si>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</si>
  <si>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</si>
  <si>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</si>
  <si>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</si>
  <si>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</si>
  <si>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</si>
  <si>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</si>
  <si>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</si>
  <si>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</si>
  <si>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</si>
  <si>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</si>
  <si>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</si>
  <si>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</si>
  <si>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</si>
  <si>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</si>
  <si>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</si>
  <si>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</si>
  <si>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</si>
  <si>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</si>
  <si>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</si>
  <si>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</si>
  <si>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</si>
  <si>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</si>
  <si>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</si>
  <si>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</si>
  <si>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</si>
  <si>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</si>
  <si>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</si>
  <si>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</si>
  <si>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</si>
  <si>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</si>
  <si>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</si>
  <si>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</si>
  <si>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</si>
  <si>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</si>
  <si>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</si>
  <si>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</si>
  <si>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</si>
  <si>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</si>
  <si>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</si>
  <si>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</si>
  <si>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</si>
  <si>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</si>
  <si>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</si>
  <si>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</si>
  <si>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</si>
  <si>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</si>
  <si>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</si>
  <si>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</si>
  <si>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</si>
  <si>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</si>
  <si>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</si>
  <si>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</si>
  <si>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</si>
  <si>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</si>
  <si>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</si>
  <si>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</si>
  <si>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</si>
  <si>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</si>
  <si>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</si>
  <si>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</si>
  <si>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</si>
  <si>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</si>
  <si>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</si>
  <si>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</si>
  <si>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</si>
  <si>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</si>
  <si>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</si>
  <si>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</si>
  <si>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</si>
  <si>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</si>
  <si>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</si>
  <si>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</si>
  <si>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</si>
  <si>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</si>
  <si>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</si>
  <si>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</si>
  <si>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</si>
  <si>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</si>
  <si>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</si>
  <si>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</si>
  <si>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</si>
  <si>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</si>
  <si>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</si>
  <si>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</si>
  <si>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</si>
  <si>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</si>
  <si>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</si>
  <si>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</si>
  <si>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</si>
  <si>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</si>
  <si>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</si>
  <si>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</si>
  <si>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</si>
  <si>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</si>
  <si>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</si>
  <si>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</si>
  <si>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</si>
  <si>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</si>
  <si>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</si>
  <si>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</si>
  <si>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</si>
  <si>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</si>
  <si>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</si>
  <si>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</si>
  <si>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</si>
  <si>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</si>
  <si>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</si>
  <si>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</si>
  <si>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</si>
  <si>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</si>
  <si>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</si>
  <si>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</si>
  <si>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</si>
  <si>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</si>
  <si>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</si>
  <si>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</si>
  <si>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</si>
  <si>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</si>
  <si>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</si>
  <si>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</si>
  <si>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</si>
  <si>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</si>
  <si>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</si>
  <si>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</si>
  <si>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</si>
  <si>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</si>
  <si>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</si>
  <si>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</si>
  <si>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</si>
  <si>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</si>
  <si>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</si>
  <si>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</si>
  <si>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</si>
  <si>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</si>
  <si>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</si>
  <si>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</si>
  <si>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</si>
  <si>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</si>
  <si>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</si>
  <si>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</si>
  <si>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</si>
  <si>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</si>
  <si>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</si>
  <si>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</si>
  <si>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</si>
  <si>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</si>
  <si>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</si>
  <si>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</si>
  <si>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</si>
  <si>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</si>
  <si>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</si>
  <si>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</si>
  <si>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</si>
  <si>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</si>
  <si>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</si>
  <si>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</si>
  <si>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</si>
  <si>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</si>
  <si>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</si>
  <si>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</si>
  <si>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</si>
  <si>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</si>
  <si>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</si>
  <si>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</si>
  <si>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</si>
  <si>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</si>
  <si>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</si>
  <si>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</si>
  <si>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</si>
  <si>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</si>
  <si>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</si>
  <si>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</si>
  <si>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</si>
  <si>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</si>
  <si>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</si>
  <si>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</si>
  <si>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</si>
  <si>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</si>
  <si>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</si>
  <si>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</si>
  <si>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</si>
  <si>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</si>
  <si>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</si>
  <si>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</si>
  <si>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</si>
  <si>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</si>
  <si>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</si>
  <si>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</si>
  <si>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</si>
  <si>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</si>
  <si>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</si>
  <si>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</si>
  <si>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</si>
  <si>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</si>
  <si>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</si>
  <si>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</si>
  <si>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</si>
  <si>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</si>
  <si>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</si>
  <si>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</si>
  <si>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</si>
  <si>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</si>
  <si>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</si>
  <si>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</si>
  <si>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</si>
  <si>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</si>
  <si>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</si>
  <si>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</si>
  <si>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</si>
  <si>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</si>
  <si>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</si>
  <si>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</si>
  <si>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</si>
  <si>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</si>
  <si>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</si>
  <si>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</si>
  <si>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</si>
  <si>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</si>
  <si>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</si>
  <si>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</si>
  <si>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</si>
  <si>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</si>
  <si>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</si>
  <si>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</si>
  <si>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</si>
  <si>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</si>
  <si>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</si>
  <si>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</si>
  <si>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</si>
  <si>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</si>
  <si>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</si>
  <si>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</si>
  <si>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</si>
  <si>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</si>
  <si>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</si>
  <si>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</si>
  <si>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</si>
  <si>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</si>
  <si>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</si>
  <si>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</si>
  <si>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</si>
  <si>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</si>
  <si>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</si>
  <si>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</si>
  <si>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</si>
  <si>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</si>
  <si>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</si>
  <si>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</si>
  <si>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</si>
  <si>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</si>
  <si>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</si>
  <si>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</si>
  <si>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</si>
  <si>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</si>
  <si>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</si>
  <si>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</si>
  <si>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</si>
  <si>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</si>
  <si>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</si>
  <si>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</si>
  <si>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</si>
  <si>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</si>
  <si>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</si>
  <si>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</si>
  <si>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</si>
  <si>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</si>
  <si>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</si>
  <si>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</si>
  <si>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</si>
  <si>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</si>
  <si>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</si>
  <si>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</si>
  <si>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</si>
  <si>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</si>
  <si>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</si>
  <si>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</si>
  <si>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</si>
  <si>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</si>
  <si>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</si>
  <si>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</si>
  <si>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</si>
  <si>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</si>
  <si>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</si>
  <si>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</si>
  <si>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</si>
  <si>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</si>
  <si>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</si>
  <si>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</si>
  <si>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</si>
  <si>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</si>
  <si>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</si>
  <si>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</si>
  <si>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</si>
  <si>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</si>
  <si>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</si>
  <si>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</si>
  <si>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</si>
  <si>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</si>
  <si>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</si>
  <si>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</si>
  <si>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</si>
  <si>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</si>
  <si>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</si>
  <si>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</si>
  <si>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</si>
  <si>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</si>
  <si>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</si>
  <si>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</si>
  <si>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</si>
  <si>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</si>
  <si>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</si>
  <si>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</si>
  <si>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</si>
  <si>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</si>
  <si>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</si>
  <si>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</si>
  <si>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</si>
  <si>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</si>
  <si>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</si>
  <si>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</si>
  <si>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</si>
  <si>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</si>
  <si>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</si>
  <si>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</si>
  <si>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</si>
  <si>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</si>
  <si>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</si>
  <si>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</si>
  <si>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</si>
  <si>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</si>
  <si>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</si>
  <si>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</si>
  <si>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</si>
  <si>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</si>
  <si>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</si>
  <si>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</si>
  <si>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</si>
  <si>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</si>
  <si>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</si>
  <si>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</si>
  <si>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</si>
  <si>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</si>
  <si>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</si>
  <si>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</si>
  <si>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</si>
  <si>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</si>
  <si>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</si>
  <si>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</si>
  <si>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</si>
  <si>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</si>
  <si>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</si>
  <si>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</si>
  <si>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</si>
  <si>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</si>
  <si>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</si>
  <si>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</si>
  <si>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</si>
  <si>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</si>
  <si>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</si>
  <si>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</si>
  <si>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</si>
  <si>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</si>
  <si>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</si>
  <si>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</si>
  <si>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</si>
  <si>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</si>
  <si>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</si>
  <si>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</si>
  <si>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</si>
  <si>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</si>
  <si>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</si>
  <si>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</si>
  <si>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</si>
  <si>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</si>
  <si>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</si>
  <si>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</si>
  <si>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</si>
  <si>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</si>
  <si>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</si>
  <si>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</si>
  <si>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</si>
  <si>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</si>
  <si>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</si>
  <si>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</si>
  <si>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</si>
  <si>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</si>
  <si>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</si>
  <si>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</si>
  <si>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</si>
  <si>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</si>
  <si>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</si>
  <si>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</si>
  <si>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</si>
  <si>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</si>
  <si>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</si>
  <si>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</si>
  <si>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</si>
  <si>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</si>
  <si>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</si>
  <si>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</si>
  <si>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</si>
  <si>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</si>
  <si>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</si>
  <si>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</si>
  <si>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</si>
  <si>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</si>
  <si>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</si>
  <si>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</si>
  <si>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</si>
  <si>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</si>
  <si>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</si>
  <si>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</si>
  <si>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</si>
  <si>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</si>
  <si>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</si>
  <si>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</si>
  <si>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</si>
  <si>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</si>
  <si>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</si>
  <si>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</si>
  <si>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</si>
  <si>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</si>
  <si>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</si>
  <si>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</si>
  <si>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</si>
  <si>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</si>
  <si>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</si>
  <si>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</si>
  <si>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</si>
  <si>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</si>
  <si>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</si>
  <si>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</si>
  <si>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</si>
  <si>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</si>
  <si>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</si>
  <si>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</si>
  <si>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</si>
  <si>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</si>
  <si>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</si>
  <si>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</si>
  <si>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</si>
  <si>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</si>
  <si>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</si>
  <si>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</si>
  <si>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</si>
  <si>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</si>
  <si>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</si>
  <si>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</si>
  <si>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</si>
  <si>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</si>
  <si>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</si>
  <si>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</si>
  <si>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</si>
  <si>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</si>
  <si>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</si>
  <si>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</si>
  <si>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</si>
  <si>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</si>
  <si>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</si>
  <si>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</si>
  <si>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</si>
  <si>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</si>
  <si>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</si>
  <si>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</si>
  <si>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</si>
  <si>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</si>
  <si>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</si>
  <si>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</si>
  <si>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</si>
  <si>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</si>
  <si>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</si>
  <si>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</si>
  <si>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</si>
  <si>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</si>
  <si>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</si>
  <si>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</si>
  <si>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</si>
  <si>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</si>
  <si>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</si>
  <si>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</si>
  <si>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</si>
  <si>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</si>
  <si>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</si>
  <si>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</si>
  <si>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</si>
  <si>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</si>
  <si>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</si>
  <si>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</si>
  <si>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</si>
  <si>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</si>
  <si>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</si>
  <si>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</si>
  <si>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</si>
  <si>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</si>
  <si>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</si>
  <si>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</si>
  <si>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</si>
  <si>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</si>
  <si>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</si>
  <si>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</si>
  <si>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</si>
  <si>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</si>
  <si>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</si>
  <si>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</si>
  <si>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</si>
  <si>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</si>
  <si>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</si>
  <si>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</si>
  <si>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</si>
  <si>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</si>
  <si>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</si>
  <si>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</si>
  <si>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</si>
  <si>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</si>
  <si>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</si>
  <si>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</si>
  <si>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</si>
  <si>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</si>
  <si>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</si>
  <si>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</si>
  <si>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</si>
  <si>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</si>
  <si>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</si>
  <si>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</si>
  <si>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</si>
  <si>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</si>
  <si>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</si>
  <si>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</si>
  <si>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</si>
  <si>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</si>
  <si>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</si>
  <si>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</si>
  <si>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</si>
  <si>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</si>
  <si>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</si>
  <si>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</si>
  <si>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</si>
  <si>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</si>
  <si>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</si>
  <si>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</si>
  <si>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</si>
  <si>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</si>
  <si>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</si>
  <si>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</si>
  <si>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</si>
  <si>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</si>
  <si>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</si>
  <si>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</si>
  <si>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</si>
  <si>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</si>
  <si>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</si>
  <si>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</si>
  <si>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</si>
  <si>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</si>
  <si>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</si>
  <si>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</si>
  <si>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</si>
  <si>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</si>
  <si>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</si>
  <si>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</si>
  <si>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</si>
  <si>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</si>
  <si>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</si>
  <si>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</si>
  <si>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</si>
  <si>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</si>
  <si>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</si>
  <si>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</si>
  <si>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</si>
  <si>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</si>
  <si>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</si>
  <si>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</si>
  <si>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</si>
  <si>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</si>
  <si>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</si>
  <si>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</si>
  <si>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</si>
  <si>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</si>
  <si>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</si>
  <si>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</si>
  <si>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</si>
  <si>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</si>
  <si>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</si>
  <si>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</si>
  <si>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</si>
  <si>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</si>
  <si>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</si>
  <si>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</si>
  <si>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</si>
  <si>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</si>
  <si>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</si>
  <si>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</si>
  <si>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</si>
  <si>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</si>
  <si>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</si>
  <si>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</si>
  <si>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</si>
  <si>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</si>
  <si>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</si>
  <si>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</si>
  <si>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</si>
  <si>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</si>
  <si>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</si>
  <si>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</si>
  <si>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</si>
  <si>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</si>
  <si>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</si>
  <si>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</si>
  <si>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</si>
  <si>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</si>
  <si>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</si>
  <si>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</si>
  <si>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</si>
  <si>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</si>
  <si>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</si>
  <si>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</si>
  <si>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</si>
  <si>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</si>
  <si>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</si>
  <si>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</si>
  <si>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</si>
  <si>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</si>
  <si>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</si>
  <si>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</si>
  <si>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</si>
  <si>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</si>
  <si>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</si>
  <si>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</si>
  <si>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</si>
  <si>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</si>
  <si>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</si>
  <si>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</si>
  <si>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</si>
  <si>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</si>
  <si>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</si>
  <si>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</si>
  <si>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</si>
  <si>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</si>
  <si>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</si>
  <si>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</si>
  <si>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</si>
  <si>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</si>
  <si>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</si>
  <si>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</si>
  <si>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</si>
  <si>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</si>
  <si>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</si>
  <si>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</si>
  <si>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</si>
  <si>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</si>
  <si>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</si>
  <si>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</si>
  <si>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</si>
  <si>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</si>
  <si>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</si>
  <si>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</si>
  <si>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</si>
  <si>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</si>
  <si>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</si>
  <si>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</si>
  <si>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</si>
  <si>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</si>
  <si>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</si>
  <si>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</si>
  <si>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</si>
  <si>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</si>
  <si>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</si>
  <si>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</si>
  <si>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</si>
  <si>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</si>
  <si>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</si>
  <si>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</si>
  <si>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</si>
  <si>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</si>
  <si>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</si>
  <si>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</si>
  <si>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</si>
  <si>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</si>
  <si>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</si>
  <si>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</si>
  <si>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</si>
  <si>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</si>
  <si>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</si>
  <si>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</si>
  <si>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</si>
  <si>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</si>
  <si>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</si>
  <si>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</si>
  <si>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</si>
  <si>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</si>
  <si>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</si>
  <si>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</si>
  <si>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</si>
  <si>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</si>
  <si>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</si>
  <si>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</si>
  <si>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</si>
  <si>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</si>
  <si>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</si>
  <si>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</si>
  <si>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</si>
  <si>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</si>
  <si>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</si>
  <si>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</si>
  <si>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</si>
  <si>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</si>
  <si>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</si>
  <si>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</si>
  <si>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</si>
  <si>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</si>
  <si>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</si>
  <si>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</si>
  <si>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</si>
  <si>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</si>
  <si>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</si>
  <si>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</si>
  <si>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</si>
  <si>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</si>
  <si>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</si>
  <si>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</si>
  <si>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</si>
  <si>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</si>
  <si>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</si>
  <si>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</si>
  <si>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</si>
  <si>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</si>
  <si>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</si>
  <si>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</si>
  <si>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</si>
  <si>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</si>
  <si>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</si>
  <si>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</si>
  <si>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</si>
  <si>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</si>
  <si>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</si>
  <si>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</si>
  <si>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</si>
  <si>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</si>
  <si>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</si>
  <si>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</si>
  <si>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</si>
  <si>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</si>
  <si>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</si>
  <si>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</si>
  <si>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</si>
  <si>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</si>
  <si>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</si>
  <si>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</si>
  <si>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</si>
  <si>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</si>
  <si>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</si>
  <si>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</si>
  <si>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</si>
  <si>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</si>
  <si>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</si>
  <si>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</si>
  <si>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</si>
  <si>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</si>
  <si>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</si>
  <si>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</si>
  <si>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</si>
  <si>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</si>
  <si>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</si>
  <si>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</si>
  <si>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</si>
  <si>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</si>
  <si>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</si>
  <si>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</si>
  <si>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</si>
  <si>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</si>
  <si>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</si>
  <si>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</si>
  <si>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</si>
  <si>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</si>
  <si>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</si>
  <si>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</si>
  <si>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</si>
  <si>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</si>
  <si>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</si>
  <si>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</si>
  <si>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</si>
  <si>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</si>
  <si>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</si>
  <si>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</si>
  <si>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</si>
  <si>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</si>
  <si>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</si>
  <si>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</si>
  <si>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</si>
  <si>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</si>
  <si>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</si>
  <si>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</si>
  <si>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</si>
  <si>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</si>
  <si>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</si>
  <si>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</si>
  <si>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</si>
  <si>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</si>
  <si>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</si>
  <si>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</si>
  <si>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</si>
  <si>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</si>
  <si>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</si>
  <si>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</si>
  <si>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</si>
  <si>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</si>
  <si>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</si>
  <si>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</si>
  <si>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</si>
  <si>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</si>
  <si>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</si>
  <si>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</si>
  <si>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</si>
  <si>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</si>
  <si>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</si>
  <si>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</si>
  <si>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</si>
  <si>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</si>
  <si>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</si>
  <si>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</si>
  <si>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</si>
  <si>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</si>
  <si>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</si>
  <si>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</si>
  <si>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</si>
  <si>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</si>
  <si>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</si>
  <si>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</si>
  <si>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</si>
  <si>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</si>
  <si>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</si>
  <si>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</si>
  <si>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</si>
  <si>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</si>
  <si>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</si>
  <si>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</si>
  <si>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</si>
  <si>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</si>
  <si>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</si>
  <si>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</si>
  <si>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</si>
  <si>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</si>
  <si>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</si>
  <si>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</si>
  <si>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</si>
  <si>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</si>
  <si>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</si>
  <si>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</si>
  <si>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</si>
  <si>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</si>
  <si>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</si>
  <si>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</si>
  <si>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</si>
  <si>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</si>
  <si>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</si>
  <si>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</si>
  <si>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</si>
  <si>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</si>
  <si>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</si>
  <si>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</si>
  <si>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</si>
  <si>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</si>
  <si>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</si>
  <si>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</si>
  <si>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</si>
  <si>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</si>
  <si>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</si>
  <si>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</si>
  <si>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</si>
  <si>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</si>
  <si>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</si>
  <si>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</si>
  <si>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</si>
  <si>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</si>
  <si>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</si>
  <si>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</si>
  <si>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</si>
  <si>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</si>
  <si>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</si>
  <si>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</si>
  <si>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</si>
  <si>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</si>
  <si>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</si>
  <si>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</si>
  <si>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</si>
  <si>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</si>
  <si>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</si>
  <si>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</si>
  <si>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</si>
  <si>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</si>
  <si>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</si>
  <si>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</si>
  <si>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</si>
  <si>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</si>
  <si>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</si>
  <si>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</si>
  <si>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</si>
  <si>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</si>
  <si>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</si>
  <si>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</si>
  <si>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</si>
  <si>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</si>
  <si>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</si>
  <si>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</si>
  <si>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</si>
  <si>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</si>
  <si>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</si>
  <si>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</si>
  <si>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</si>
  <si>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</si>
  <si>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</si>
  <si>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</si>
  <si>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</si>
  <si>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</si>
  <si>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</si>
  <si>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</si>
  <si>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</si>
  <si>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</si>
  <si>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</si>
  <si>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</si>
  <si>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</si>
  <si>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</si>
  <si>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</si>
  <si>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</si>
  <si>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</si>
  <si>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</si>
  <si>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</si>
  <si>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</si>
  <si>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</si>
  <si>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</si>
  <si>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</si>
  <si>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</si>
  <si>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</si>
  <si>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</si>
  <si>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</si>
  <si>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</si>
  <si>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</si>
  <si>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</si>
  <si>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</si>
  <si>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</si>
  <si>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</si>
  <si>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</si>
  <si>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</si>
  <si>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</si>
  <si>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</si>
  <si>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</si>
  <si>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</si>
  <si>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</si>
  <si>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</si>
  <si>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</si>
  <si>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</si>
  <si>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</si>
  <si>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</si>
  <si>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</si>
  <si>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</si>
  <si>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</si>
  <si>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</si>
  <si>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</si>
  <si>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</si>
  <si>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</si>
  <si>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</si>
  <si>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</si>
  <si>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</si>
  <si>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</si>
  <si>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</si>
  <si>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</si>
  <si>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</si>
  <si>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</si>
  <si>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</si>
  <si>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</si>
  <si>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</si>
  <si>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</si>
  <si>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</si>
  <si>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</si>
  <si>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</si>
  <si>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</si>
  <si>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</si>
  <si>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</si>
  <si>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</si>
  <si>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</si>
  <si>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</si>
  <si>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</si>
  <si>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</si>
  <si>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</si>
  <si>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</si>
  <si>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</si>
  <si>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</si>
  <si>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</si>
  <si>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</si>
  <si>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</si>
  <si>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</si>
  <si>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</si>
  <si>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</si>
  <si>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</si>
  <si>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</si>
  <si>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</si>
  <si>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</si>
  <si>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</si>
  <si>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</si>
  <si>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</si>
  <si>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</si>
  <si>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</si>
  <si>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</si>
  <si>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</si>
  <si>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</si>
  <si>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</si>
  <si>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</si>
  <si>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</si>
  <si>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</si>
  <si>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</si>
  <si>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</si>
  <si>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</si>
  <si>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</si>
  <si>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</si>
  <si>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</si>
  <si>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</si>
  <si>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</si>
  <si>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</si>
  <si>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</si>
  <si>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</si>
  <si>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</si>
  <si>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</si>
  <si>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</si>
  <si>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</si>
  <si>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</si>
  <si>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</si>
  <si>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</si>
  <si>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</si>
  <si>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</si>
  <si>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</si>
  <si>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</si>
  <si>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</si>
  <si>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</si>
  <si>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</si>
  <si>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</si>
  <si>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</si>
  <si>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</si>
  <si>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</si>
  <si>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</si>
  <si>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</si>
  <si>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</si>
  <si>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</si>
  <si>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</si>
  <si>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</si>
  <si>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</si>
  <si>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</si>
  <si>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</si>
  <si>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</si>
  <si>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</si>
  <si>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</si>
  <si>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</si>
  <si>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</si>
  <si>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</si>
  <si>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</si>
  <si>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</si>
  <si>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</si>
  <si>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</si>
  <si>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</si>
  <si>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</si>
  <si>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</si>
  <si>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</si>
  <si>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</si>
  <si>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</si>
  <si>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</si>
  <si>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</si>
  <si>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</si>
  <si>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</si>
  <si>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</si>
  <si>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</si>
  <si>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</si>
  <si>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</si>
  <si>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</si>
  <si>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</si>
  <si>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</si>
  <si>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</si>
  <si>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</si>
  <si>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</si>
  <si>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</si>
  <si>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</si>
  <si>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</si>
  <si>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</si>
  <si>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</si>
  <si>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</si>
  <si>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</si>
  <si>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</si>
  <si>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</si>
  <si>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</si>
  <si>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</si>
  <si>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</si>
  <si>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</si>
  <si>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</si>
  <si>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</si>
  <si>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</si>
  <si>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</si>
  <si>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</si>
  <si>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</si>
  <si>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</si>
  <si>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</si>
  <si>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</si>
  <si>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</si>
  <si>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</si>
  <si>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</si>
  <si>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</si>
  <si>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</si>
  <si>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</si>
  <si>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</si>
  <si>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</si>
  <si>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</si>
  <si>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</si>
  <si>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</si>
  <si>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</si>
  <si>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</si>
  <si>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</si>
  <si>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</si>
  <si>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</si>
  <si>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</si>
  <si>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</si>
  <si>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</si>
  <si>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</si>
  <si>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</si>
  <si>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</si>
  <si>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</si>
  <si>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</si>
  <si>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</si>
  <si>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</si>
  <si>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</si>
  <si>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</si>
  <si>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</si>
  <si>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</si>
  <si>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</si>
  <si>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</si>
  <si>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</si>
  <si>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</si>
  <si>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</si>
  <si>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</si>
  <si>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</si>
  <si>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</si>
  <si>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</si>
  <si>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</si>
  <si>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</si>
  <si>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</si>
  <si>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</si>
  <si>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</si>
  <si>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</si>
  <si>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</si>
  <si>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</si>
  <si>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</si>
  <si>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</si>
  <si>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</si>
  <si>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</si>
  <si>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</si>
  <si>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</si>
  <si>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</si>
  <si>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</si>
  <si>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</si>
  <si>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</si>
  <si>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</si>
  <si>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</si>
  <si>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</si>
  <si>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</si>
  <si>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</si>
  <si>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</si>
  <si>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</si>
  <si>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</si>
  <si>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</si>
  <si>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</si>
  <si>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</si>
  <si>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</si>
  <si>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</si>
  <si>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</si>
  <si>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</si>
  <si>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</si>
  <si>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</si>
  <si>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</si>
  <si>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</si>
  <si>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</si>
  <si>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</si>
  <si>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</si>
  <si>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</si>
  <si>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</si>
  <si>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</si>
  <si>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</si>
  <si>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</si>
  <si>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</si>
  <si>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</si>
  <si>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</si>
  <si>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</si>
  <si>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</si>
  <si>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</si>
  <si>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</si>
  <si>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</si>
  <si>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</si>
  <si>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</si>
  <si>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</si>
  <si>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</si>
  <si>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</si>
  <si>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</si>
  <si>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</si>
  <si>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</si>
  <si>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</si>
  <si>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</si>
  <si>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</si>
  <si>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</si>
  <si>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</si>
  <si>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</si>
  <si>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</si>
  <si>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</si>
  <si>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</si>
  <si>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</si>
  <si>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</si>
  <si>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</si>
  <si>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</si>
  <si>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</si>
  <si>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</si>
  <si>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</si>
  <si>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</si>
  <si>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</si>
  <si>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</si>
  <si>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</si>
  <si>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</si>
  <si>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</si>
  <si>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</si>
  <si>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</si>
  <si>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</si>
  <si>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</si>
  <si>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</si>
  <si>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</si>
  <si>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</si>
  <si>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</si>
  <si>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</si>
  <si>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</si>
  <si>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</si>
  <si>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</si>
  <si>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</si>
  <si>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</si>
  <si>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</si>
  <si>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</si>
  <si>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</si>
  <si>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</si>
  <si>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</si>
  <si>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</si>
  <si>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</si>
  <si>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</si>
  <si>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</si>
  <si>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</si>
  <si>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</si>
  <si>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</si>
  <si>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</si>
  <si>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</si>
  <si>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</si>
  <si>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</si>
  <si>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</si>
  <si>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</si>
  <si>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</si>
  <si>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</si>
  <si>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</si>
  <si>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</si>
  <si>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</si>
  <si>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</si>
  <si>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</si>
  <si>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</si>
  <si>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</si>
  <si>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</si>
  <si>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</si>
  <si>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</si>
  <si>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</si>
  <si>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</si>
  <si>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</si>
  <si>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</si>
  <si>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</si>
  <si>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</si>
  <si>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</si>
  <si>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</si>
  <si>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</si>
  <si>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</si>
  <si>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</si>
  <si>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</si>
  <si>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</si>
  <si>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</si>
  <si>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</si>
  <si>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</si>
  <si>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</si>
  <si>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</si>
  <si>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</si>
  <si>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</si>
  <si>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</si>
  <si>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</si>
  <si>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</si>
  <si>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</si>
  <si>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</si>
  <si>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</si>
  <si>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</si>
  <si>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</si>
  <si>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</si>
  <si>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</si>
  <si>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</si>
  <si>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</si>
  <si>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</si>
  <si>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</si>
  <si>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</si>
  <si>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</si>
  <si>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</si>
  <si>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</si>
  <si>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</si>
  <si>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</si>
  <si>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</si>
  <si>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</si>
  <si>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</si>
  <si>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</si>
  <si>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</si>
  <si>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</si>
  <si>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</si>
  <si>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</si>
  <si>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</si>
  <si>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</si>
  <si>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</si>
  <si>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</si>
  <si>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</si>
  <si>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</si>
  <si>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</si>
  <si>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</si>
  <si>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</si>
  <si>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</si>
  <si>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</si>
  <si>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</si>
  <si>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</si>
  <si>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</si>
  <si>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</si>
  <si>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</si>
  <si>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</si>
  <si>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</si>
  <si>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</si>
  <si>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</si>
  <si>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</si>
  <si>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</si>
  <si>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</si>
  <si>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</si>
  <si>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</si>
  <si>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</si>
  <si>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</si>
  <si>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</si>
  <si>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</si>
  <si>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</si>
  <si>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</si>
  <si>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</si>
  <si>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</si>
  <si>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</si>
  <si>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</si>
  <si>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</si>
  <si>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</si>
  <si>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</si>
  <si>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</si>
  <si>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</si>
  <si>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</si>
  <si>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</si>
  <si>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</si>
  <si>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</si>
  <si>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</si>
  <si>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</si>
  <si>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</si>
  <si>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</si>
  <si>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</si>
  <si>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</si>
  <si>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</si>
  <si>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</si>
  <si>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</si>
  <si>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</si>
  <si>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</si>
  <si>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</si>
  <si>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</si>
  <si>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</si>
  <si>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</si>
  <si>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</si>
  <si>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</si>
  <si>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</si>
  <si>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</si>
  <si>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</si>
  <si>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</si>
  <si>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</si>
  <si>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</si>
  <si>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</si>
  <si>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</si>
  <si>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</si>
  <si>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</si>
  <si>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</si>
  <si>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</si>
  <si>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</si>
  <si>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</si>
  <si>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</si>
  <si>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</si>
  <si>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</si>
  <si>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</si>
  <si>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</si>
  <si>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</si>
  <si>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</si>
  <si>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</si>
  <si>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</si>
  <si>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</si>
  <si>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</si>
  <si>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</si>
  <si>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</si>
  <si>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</si>
  <si>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</si>
  <si>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</si>
  <si>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</si>
  <si>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</si>
  <si>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</si>
  <si>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</si>
  <si>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</si>
  <si>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</si>
  <si>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</si>
  <si>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</si>
  <si>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</si>
  <si>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</si>
  <si>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</si>
  <si>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</si>
  <si>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</si>
  <si>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</si>
  <si>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</si>
  <si>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</si>
  <si>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</si>
  <si>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</si>
  <si>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</si>
  <si>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</si>
  <si>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</si>
  <si>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</si>
  <si>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</si>
  <si>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</si>
  <si>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</si>
  <si>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</si>
  <si>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</si>
  <si>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</si>
  <si>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</si>
  <si>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</si>
  <si>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</si>
  <si>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</si>
  <si>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</si>
  <si>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</si>
  <si>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</si>
  <si>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</si>
  <si>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</si>
  <si>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</si>
  <si>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</si>
  <si>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</si>
  <si>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</si>
  <si>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</si>
  <si>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</si>
  <si>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</si>
  <si>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</si>
  <si>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</si>
  <si>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</si>
  <si>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</si>
  <si>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</si>
  <si>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</si>
  <si>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</si>
  <si>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</si>
  <si>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</si>
  <si>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</si>
  <si>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</si>
  <si>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</si>
  <si>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</si>
  <si>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</si>
  <si>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</si>
  <si>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</si>
  <si>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</si>
  <si>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</si>
  <si>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</si>
  <si>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</si>
  <si>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</si>
  <si>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</si>
  <si>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</si>
  <si>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</si>
  <si>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</si>
  <si>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</si>
  <si>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</si>
  <si>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</si>
  <si>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</si>
  <si>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</si>
  <si>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</si>
  <si>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</si>
  <si>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</si>
  <si>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</si>
  <si>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</si>
  <si>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</si>
  <si>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</si>
  <si>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</si>
  <si>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</si>
  <si>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</si>
  <si>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</si>
  <si>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</si>
  <si>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</si>
  <si>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</si>
  <si>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</si>
  <si>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</si>
  <si>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</si>
  <si>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</si>
  <si>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</si>
  <si>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</si>
  <si>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</si>
  <si>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</si>
  <si>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</si>
  <si>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</si>
  <si>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</si>
  <si>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</si>
  <si>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</si>
  <si>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</si>
  <si>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</si>
  <si>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</si>
  <si>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</si>
  <si>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</si>
  <si>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</si>
  <si>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</si>
  <si>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</si>
  <si>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</si>
  <si>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</si>
  <si>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</si>
  <si>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</si>
  <si>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</si>
  <si>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</si>
  <si>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</si>
  <si>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</si>
  <si>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</si>
  <si>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</si>
  <si>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</si>
  <si>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</si>
  <si>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</si>
  <si>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</si>
  <si>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</si>
  <si>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</si>
  <si>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</si>
  <si>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</si>
  <si>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</si>
  <si>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</si>
  <si>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</si>
  <si>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</si>
  <si>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</si>
  <si>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</si>
  <si>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</si>
  <si>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</si>
  <si>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</si>
  <si>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</si>
  <si>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</si>
  <si>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</si>
  <si>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</si>
  <si>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</si>
  <si>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</si>
  <si>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</si>
  <si>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</si>
  <si>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</si>
  <si>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</si>
  <si>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</si>
  <si>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</si>
  <si>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</si>
  <si>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</si>
  <si>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</si>
  <si>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</si>
  <si>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</si>
  <si>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</si>
  <si>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</si>
  <si>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</si>
  <si>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</si>
  <si>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</si>
  <si>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</si>
  <si>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</si>
  <si>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</si>
  <si>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</si>
  <si>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</si>
  <si>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</si>
  <si>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</si>
  <si>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</si>
  <si>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</si>
  <si>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</si>
  <si>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</si>
  <si>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</si>
  <si>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</si>
  <si>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</si>
  <si>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</si>
  <si>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</si>
  <si>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</si>
  <si>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</si>
  <si>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</si>
  <si>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</si>
  <si>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</si>
  <si>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</si>
  <si>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</si>
  <si>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</si>
  <si>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</si>
  <si>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</si>
  <si>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</si>
  <si>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</si>
  <si>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</si>
  <si>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</si>
  <si>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</si>
  <si>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</si>
  <si>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</si>
  <si>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</si>
  <si>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</si>
  <si>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</si>
  <si>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</si>
  <si>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</si>
  <si>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</si>
  <si>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</si>
  <si>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</si>
  <si>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</si>
  <si>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</si>
  <si>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</si>
  <si>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</si>
  <si>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</si>
  <si>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</si>
  <si>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</si>
  <si>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</si>
  <si>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</si>
  <si>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</si>
  <si>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</si>
  <si>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</si>
  <si>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</si>
  <si>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</si>
  <si>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</si>
  <si>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</si>
  <si>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</si>
  <si>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</si>
  <si>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</si>
  <si>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</si>
  <si>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</si>
  <si>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</si>
  <si>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</si>
  <si>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</si>
  <si>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</si>
  <si>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</si>
  <si>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</si>
  <si>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</si>
  <si>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</si>
  <si>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</si>
  <si>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</si>
  <si>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</si>
  <si>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</si>
  <si>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</si>
  <si>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</si>
  <si>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</si>
  <si>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</si>
  <si>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</si>
  <si>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</si>
  <si>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</si>
  <si>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</si>
  <si>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</si>
  <si>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</si>
  <si>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</si>
  <si>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</si>
  <si>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</si>
  <si>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</si>
  <si>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</si>
  <si>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</si>
  <si>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</si>
  <si>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</si>
  <si>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</si>
  <si>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</si>
  <si>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</si>
  <si>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</si>
  <si>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</si>
  <si>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</si>
  <si>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</si>
  <si>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</si>
  <si>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</si>
  <si>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</si>
  <si>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</si>
  <si>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</si>
  <si>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</si>
  <si>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</si>
  <si>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</si>
  <si>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</si>
  <si>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</si>
  <si>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</si>
  <si>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</si>
  <si>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</si>
  <si>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</si>
  <si>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</si>
  <si>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</si>
  <si>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</si>
  <si>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</si>
  <si>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</si>
  <si>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</si>
  <si>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</si>
  <si>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</si>
  <si>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</si>
  <si>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</si>
  <si>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</si>
  <si>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</si>
  <si>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</si>
  <si>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</si>
  <si>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</si>
  <si>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</si>
  <si>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</si>
  <si>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</si>
  <si>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</si>
  <si>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</si>
  <si>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</si>
  <si>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</si>
  <si>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</si>
  <si>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</si>
  <si>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</si>
  <si>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</si>
  <si>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</si>
  <si>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</si>
  <si>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</si>
  <si>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</si>
  <si>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</si>
  <si>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</si>
  <si>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</si>
  <si>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</si>
  <si>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</si>
  <si>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</si>
  <si>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</si>
  <si>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</si>
  <si>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</si>
  <si>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</si>
  <si>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</si>
  <si>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</si>
  <si>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</si>
  <si>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</si>
  <si>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</si>
  <si>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</si>
  <si>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</si>
  <si>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</si>
  <si>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</si>
  <si>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</si>
  <si>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</si>
  <si>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</si>
  <si>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</si>
  <si>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</si>
  <si>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</si>
  <si>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</si>
  <si>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</si>
  <si>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</si>
  <si>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</si>
  <si>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</si>
  <si>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</si>
  <si>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</si>
  <si>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</si>
  <si>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</si>
  <si>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</si>
  <si>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</si>
  <si>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</si>
  <si>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</si>
  <si>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</si>
  <si>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</si>
  <si>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</si>
  <si>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</si>
  <si>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</si>
  <si>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</si>
  <si>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</si>
  <si>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</si>
  <si>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</si>
  <si>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</si>
  <si>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</si>
  <si>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</si>
  <si>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</si>
  <si>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</si>
  <si>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</si>
  <si>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</si>
  <si>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</si>
  <si>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</si>
  <si>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</si>
  <si>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</si>
  <si>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</si>
  <si>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</si>
  <si>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</si>
  <si>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</si>
  <si>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</si>
  <si>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</si>
  <si>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</si>
  <si>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</si>
  <si>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</si>
  <si>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</si>
  <si>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</si>
  <si>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</si>
  <si>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</si>
  <si>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</si>
  <si>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</si>
  <si>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</si>
  <si>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</si>
  <si>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</si>
  <si>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</si>
  <si>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</si>
  <si>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</si>
  <si>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</si>
  <si>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</si>
  <si>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</si>
  <si>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</si>
  <si>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</si>
  <si>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</si>
  <si>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</si>
  <si>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</si>
  <si>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</si>
  <si>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</si>
  <si>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</si>
  <si>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</si>
  <si>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</si>
  <si>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</si>
  <si>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</si>
  <si>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</si>
  <si>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</si>
  <si>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</si>
  <si>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</si>
  <si>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</si>
  <si>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</si>
  <si>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</si>
  <si>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</si>
  <si>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</si>
  <si>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</si>
  <si>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</si>
  <si>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</si>
  <si>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</si>
  <si>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</si>
  <si>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</si>
  <si>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</si>
  <si>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</si>
  <si>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</si>
  <si>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</si>
  <si>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</si>
  <si>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</si>
  <si>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</si>
  <si>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</si>
  <si>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</si>
  <si>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</si>
  <si>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</si>
  <si>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</si>
  <si>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</si>
  <si>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</si>
  <si>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</si>
  <si>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</si>
  <si>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</si>
  <si>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</si>
  <si>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</si>
  <si>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</si>
  <si>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</si>
  <si>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</si>
  <si>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</si>
  <si>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</si>
  <si>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</si>
  <si>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</si>
  <si>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</si>
  <si>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</si>
  <si>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</si>
  <si>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</si>
  <si>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</si>
  <si>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</si>
  <si>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</si>
  <si>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</si>
  <si>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</si>
  <si>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</si>
  <si>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</si>
  <si>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</si>
  <si>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</si>
  <si>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</si>
  <si>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</si>
  <si>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</si>
  <si>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</si>
  <si>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</si>
  <si>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</si>
  <si>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</si>
  <si>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</si>
  <si>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</si>
  <si>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</si>
  <si>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</si>
  <si>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</si>
  <si>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</si>
  <si>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</si>
  <si>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</si>
  <si>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</si>
  <si>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</si>
  <si>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</si>
  <si>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</si>
  <si>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</si>
  <si>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</si>
  <si>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</si>
  <si>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</si>
  <si>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</si>
  <si>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</si>
  <si>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</si>
  <si>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</si>
  <si>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</si>
  <si>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</si>
  <si>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</si>
  <si>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</si>
  <si>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</si>
  <si>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</si>
  <si>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</si>
  <si>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</si>
  <si>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</si>
  <si>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</si>
  <si>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</si>
  <si>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</si>
  <si>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</si>
  <si>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</si>
  <si>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</si>
  <si>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</si>
  <si>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</si>
  <si>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</si>
  <si>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</si>
  <si>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</si>
  <si>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</si>
  <si>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</si>
  <si>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</si>
  <si>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</si>
  <si>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</si>
  <si>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</si>
  <si>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</si>
  <si>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</si>
  <si>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</si>
  <si>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</si>
  <si>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</si>
  <si>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</si>
  <si>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</si>
  <si>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</si>
  <si>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</si>
  <si>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</si>
  <si>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</si>
  <si>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</si>
  <si>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</si>
  <si>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</si>
  <si>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</si>
  <si>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</si>
  <si>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</si>
  <si>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</si>
  <si>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</si>
  <si>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</si>
  <si>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</si>
  <si>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</si>
  <si>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</si>
  <si>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</si>
  <si>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</si>
  <si>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</si>
  <si>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</si>
  <si>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</si>
  <si>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</si>
  <si>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</si>
  <si>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</si>
  <si>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</si>
  <si>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</si>
  <si>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</si>
  <si>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</si>
  <si>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</si>
  <si>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</si>
  <si>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</si>
  <si>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</si>
  <si>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</si>
  <si>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</si>
  <si>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</si>
  <si>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</si>
  <si>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</si>
  <si>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</si>
  <si>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</si>
  <si>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</si>
  <si>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</si>
  <si>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</si>
  <si>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</si>
  <si>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</si>
  <si>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</si>
  <si>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</si>
  <si>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</si>
  <si>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</si>
  <si>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</si>
  <si>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</si>
  <si>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</si>
  <si>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</si>
  <si>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</si>
  <si>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</si>
  <si>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</si>
  <si>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</si>
  <si>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</si>
  <si>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</si>
  <si>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</si>
  <si>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</si>
  <si>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</si>
  <si>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</si>
  <si>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</si>
  <si>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</si>
  <si>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</si>
  <si>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</si>
  <si>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</si>
  <si>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</si>
  <si>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</si>
  <si>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</si>
  <si>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</si>
  <si>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</si>
  <si>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</si>
  <si>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</si>
  <si>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</si>
  <si>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</si>
  <si>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</si>
  <si>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</si>
  <si>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</si>
  <si>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</si>
  <si>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</si>
  <si>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</si>
  <si>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</si>
  <si>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</si>
  <si>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</si>
  <si>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</si>
  <si>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</si>
  <si>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</si>
  <si>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</si>
  <si>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</si>
  <si>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</si>
  <si>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</si>
  <si>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</si>
  <si>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</si>
  <si>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</si>
  <si>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</si>
  <si>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</si>
  <si>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</si>
  <si>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</si>
  <si>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</si>
  <si>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</si>
  <si>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</si>
  <si>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</si>
  <si>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</si>
  <si>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</si>
  <si>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</si>
  <si>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</si>
  <si>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</si>
  <si>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</si>
  <si>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</si>
  <si>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</si>
  <si>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</si>
  <si>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</si>
  <si>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</si>
  <si>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</si>
  <si>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</si>
  <si>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</si>
  <si>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</si>
  <si>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</si>
  <si>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</si>
  <si>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</si>
  <si>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</si>
  <si>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</si>
  <si>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</si>
  <si>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</si>
  <si>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</si>
  <si>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</si>
  <si>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</si>
  <si>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</si>
  <si>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</si>
  <si>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</si>
  <si>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</si>
  <si>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</si>
  <si>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</si>
  <si>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</si>
  <si>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</si>
  <si>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</si>
  <si>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</si>
  <si>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</si>
  <si>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</si>
  <si>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</si>
  <si>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</si>
  <si>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</si>
  <si>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</si>
  <si>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</si>
  <si>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</si>
  <si>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</si>
  <si>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</si>
  <si>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</si>
  <si>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</si>
  <si>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</si>
  <si>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</si>
  <si>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</si>
  <si>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</si>
  <si>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</si>
  <si>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</si>
  <si>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</si>
  <si>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</si>
  <si>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</si>
  <si>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</si>
  <si>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</si>
  <si>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</si>
  <si>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</si>
  <si>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</si>
  <si>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</si>
  <si>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</si>
  <si>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</si>
  <si>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</si>
  <si>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</si>
  <si>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</si>
  <si>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</si>
  <si>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</si>
  <si>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</si>
  <si>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</si>
  <si>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</si>
  <si>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</si>
  <si>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</si>
  <si>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</si>
  <si>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</si>
  <si>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</si>
  <si>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</si>
  <si>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</si>
  <si>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</si>
  <si>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</si>
  <si>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</si>
  <si>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</si>
  <si>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</si>
  <si>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</si>
  <si>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</si>
  <si>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</si>
  <si>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</si>
  <si>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</si>
  <si>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</si>
  <si>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</si>
  <si>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</si>
  <si>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</si>
  <si>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</si>
  <si>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</si>
  <si>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</si>
  <si>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</si>
  <si>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</si>
  <si>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</si>
  <si>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</si>
  <si>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</si>
  <si>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</si>
  <si>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</si>
  <si>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</si>
  <si>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</si>
  <si>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</si>
  <si>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</si>
  <si>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</si>
  <si>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</si>
  <si>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</si>
  <si>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</si>
  <si>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</si>
  <si>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</si>
  <si>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</si>
  <si>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</si>
  <si>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</si>
  <si>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</si>
  <si>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</si>
  <si>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</si>
  <si>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</si>
  <si>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</si>
  <si>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</si>
  <si>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</si>
  <si>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</si>
  <si>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</si>
  <si>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</si>
  <si>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</si>
  <si>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</si>
  <si>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</si>
  <si>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</si>
  <si>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</si>
  <si>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</si>
  <si>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</si>
  <si>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</si>
  <si>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</si>
  <si>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</si>
  <si>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</si>
  <si>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</si>
  <si>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</si>
  <si>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</si>
  <si>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</si>
  <si>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</si>
  <si>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</si>
  <si>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</si>
  <si>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</si>
  <si>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</si>
  <si>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</si>
  <si>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</si>
  <si>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</si>
  <si>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</si>
  <si>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</si>
  <si>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</si>
  <si>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</si>
  <si>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</si>
  <si>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</si>
  <si>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</si>
  <si>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</si>
  <si>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</si>
  <si>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</si>
  <si>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</si>
  <si>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</si>
  <si>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</si>
  <si>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</si>
  <si>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</si>
  <si>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</si>
  <si>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</si>
  <si>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</si>
  <si>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</si>
  <si>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</si>
  <si>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</si>
  <si>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</si>
  <si>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</si>
  <si>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</si>
  <si>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</si>
  <si>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</si>
  <si>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</si>
  <si>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</si>
  <si>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</si>
  <si>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</si>
  <si>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</si>
  <si>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</si>
  <si>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</si>
  <si>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</si>
  <si>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</si>
  <si>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</si>
  <si>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</si>
  <si>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</si>
  <si>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</si>
  <si>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</si>
  <si>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</si>
  <si>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</si>
  <si>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</si>
  <si>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</si>
  <si>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</si>
  <si>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</si>
  <si>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</si>
  <si>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</si>
  <si>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</si>
  <si>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</si>
  <si>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</si>
  <si>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</si>
  <si>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</si>
  <si>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</si>
  <si>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</si>
  <si>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</si>
  <si>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</si>
  <si>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</si>
  <si>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</si>
  <si>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</si>
  <si>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</si>
  <si>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</si>
  <si>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</si>
  <si>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</si>
  <si>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</si>
  <si>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</si>
  <si>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</si>
  <si>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</si>
  <si>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</si>
  <si>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</si>
  <si>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</si>
  <si>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</si>
  <si>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</si>
  <si>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</si>
  <si>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</si>
  <si>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</si>
  <si>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</si>
  <si>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</si>
  <si>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</si>
  <si>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</si>
  <si>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</si>
  <si>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</si>
  <si>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</si>
  <si>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</si>
  <si>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</si>
  <si>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</si>
  <si>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</si>
  <si>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</si>
  <si>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</si>
  <si>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</si>
  <si>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</si>
  <si>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</si>
  <si>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</si>
  <si>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</si>
  <si>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</si>
  <si>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</si>
  <si>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</si>
  <si>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</si>
  <si>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</si>
  <si>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</si>
  <si>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</si>
  <si>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</si>
  <si>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</si>
  <si>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</si>
  <si>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</si>
  <si>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</si>
  <si>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</si>
  <si>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</si>
  <si>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</si>
  <si>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</si>
  <si>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</si>
  <si>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</si>
  <si>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</si>
  <si>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</si>
  <si>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</si>
  <si>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</si>
  <si>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</si>
  <si>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</si>
  <si>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</si>
  <si>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</si>
  <si>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</si>
  <si>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</si>
  <si>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</si>
  <si>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</si>
  <si>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</si>
  <si>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</si>
  <si>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</si>
  <si>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</si>
  <si>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</si>
  <si>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</si>
  <si>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</si>
  <si>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</si>
  <si>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</si>
  <si>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</si>
  <si>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</si>
  <si>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</si>
  <si>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</si>
  <si>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</si>
  <si>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</si>
  <si>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</si>
  <si>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</si>
  <si>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</si>
  <si>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</si>
  <si>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</si>
  <si>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</si>
  <si>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</si>
  <si>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</si>
  <si>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</si>
  <si>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</si>
  <si>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</si>
  <si>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</si>
  <si>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</si>
  <si>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</si>
  <si>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</si>
  <si>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</si>
  <si>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</si>
  <si>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</si>
  <si>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</si>
  <si>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</si>
  <si>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</si>
  <si>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</si>
  <si>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</si>
  <si>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</si>
  <si>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</si>
  <si>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</si>
  <si>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</si>
  <si>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</si>
  <si>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</si>
  <si>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</si>
  <si>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</si>
  <si>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</si>
  <si>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</si>
  <si>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</si>
  <si>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</si>
  <si>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</si>
  <si>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</si>
  <si>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</si>
  <si>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</si>
  <si>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</si>
  <si>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</si>
  <si>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</si>
  <si>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</si>
  <si>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</si>
  <si>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</si>
  <si>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</si>
  <si>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</si>
  <si>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</si>
  <si>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</si>
  <si>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</si>
  <si>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</si>
  <si>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</si>
  <si>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</si>
  <si>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</si>
  <si>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</si>
  <si>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</si>
  <si>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</si>
  <si>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</si>
  <si>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</si>
  <si>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</si>
  <si>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</si>
  <si>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</si>
  <si>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</si>
  <si>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</si>
  <si>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</si>
  <si>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</si>
  <si>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</si>
  <si>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</si>
  <si>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</si>
  <si>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</si>
  <si>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</si>
  <si>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</si>
  <si>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</si>
  <si>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</si>
  <si>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</si>
  <si>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</si>
  <si>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</si>
  <si>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</si>
  <si>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</si>
  <si>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</si>
  <si>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</si>
  <si>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</si>
  <si>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</si>
  <si>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</si>
  <si>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</si>
  <si>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</si>
  <si>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</si>
  <si>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</si>
  <si>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</si>
  <si>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</si>
  <si>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</si>
  <si>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</si>
  <si>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</si>
  <si>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</si>
  <si>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</si>
  <si>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</si>
  <si>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</si>
  <si>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</si>
  <si>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</si>
  <si>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</si>
  <si>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</si>
  <si>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</si>
  <si>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</si>
  <si>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</si>
  <si>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</si>
  <si>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</si>
  <si>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</si>
  <si>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</si>
  <si>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</si>
  <si>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</si>
  <si>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</si>
  <si>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</si>
  <si>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</si>
  <si>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</si>
  <si>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</si>
  <si>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</si>
  <si>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</si>
  <si>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</si>
  <si>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</si>
  <si>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</si>
  <si>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</si>
  <si>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</si>
  <si>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</si>
  <si>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</si>
  <si>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</si>
  <si>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</si>
  <si>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</si>
  <si>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</si>
  <si>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</si>
  <si>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</si>
  <si>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</si>
  <si>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</si>
  <si>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</si>
  <si>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</si>
  <si>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</si>
  <si>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</si>
  <si>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</si>
  <si>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</si>
  <si>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</si>
  <si>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</si>
  <si>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</si>
  <si>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</si>
  <si>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</si>
  <si>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</si>
  <si>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</si>
  <si>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</si>
  <si>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</si>
  <si>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</si>
  <si>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</si>
  <si>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</si>
  <si>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</si>
  <si>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</si>
  <si>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</si>
  <si>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</si>
  <si>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</si>
  <si>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</si>
  <si>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</si>
  <si>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</si>
  <si>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</si>
  <si>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</si>
  <si>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</si>
  <si>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</si>
  <si>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</si>
  <si>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</si>
  <si>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</si>
  <si>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</si>
  <si>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</si>
  <si>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</si>
  <si>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</si>
  <si>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</si>
  <si>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</si>
  <si>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</si>
  <si>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</si>
  <si>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</si>
  <si>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</si>
  <si>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</si>
  <si>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</si>
  <si>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</si>
  <si>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</si>
  <si>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</si>
  <si>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</si>
  <si>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</si>
  <si>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</si>
  <si>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</si>
  <si>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</si>
  <si>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</si>
  <si>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</si>
  <si>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</si>
  <si>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</si>
  <si>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</si>
  <si>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</si>
  <si>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</si>
  <si>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</si>
  <si>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</si>
  <si>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</si>
  <si>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</si>
  <si>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</si>
  <si>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</si>
  <si>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</si>
  <si>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</si>
  <si>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</si>
  <si>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</si>
  <si>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</si>
  <si>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</si>
  <si>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</si>
  <si>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</si>
  <si>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</si>
  <si>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</si>
  <si>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</si>
  <si>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</si>
  <si>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</si>
  <si>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</si>
  <si>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</si>
  <si>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</si>
  <si>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</si>
  <si>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</si>
  <si>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</si>
  <si>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</si>
  <si>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</si>
  <si>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</si>
  <si>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</si>
  <si>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</si>
  <si>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</si>
  <si>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</si>
  <si>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</si>
  <si>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</si>
  <si>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</si>
  <si>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</si>
  <si>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</si>
  <si>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</si>
  <si>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</si>
  <si>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</si>
  <si>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</si>
  <si>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</si>
  <si>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</si>
  <si>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</si>
  <si>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</si>
  <si>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</si>
  <si>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</si>
  <si>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</si>
  <si>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</si>
  <si>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</si>
  <si>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</si>
  <si>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</si>
  <si>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</si>
  <si>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</si>
  <si>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</si>
  <si>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</si>
  <si>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</si>
  <si>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</si>
  <si>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</si>
  <si>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</si>
  <si>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</si>
  <si>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</si>
  <si>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</si>
  <si>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</si>
  <si>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</si>
  <si>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</si>
  <si>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</si>
  <si>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</si>
  <si>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</si>
  <si>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</si>
  <si>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</si>
  <si>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</si>
  <si>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</si>
  <si>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</si>
  <si>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</si>
  <si>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</si>
  <si>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</si>
  <si>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</si>
  <si>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</si>
  <si>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</si>
  <si>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</si>
  <si>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</si>
  <si>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</si>
  <si>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</si>
  <si>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</si>
  <si>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</si>
  <si>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</si>
  <si>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</si>
  <si>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</si>
  <si>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</si>
  <si>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</si>
  <si>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</si>
  <si>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</si>
  <si>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</si>
  <si>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</si>
  <si>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</si>
  <si>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</si>
  <si>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</si>
  <si>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</si>
  <si>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</si>
  <si>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</si>
  <si>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</si>
  <si>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</si>
  <si>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</si>
  <si>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</si>
  <si>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</si>
  <si>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</si>
  <si>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</si>
  <si>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</si>
  <si>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</si>
  <si>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</si>
  <si>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</si>
  <si>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</si>
  <si>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</si>
  <si>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</si>
  <si>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</si>
  <si>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</si>
  <si>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</si>
  <si>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</si>
  <si>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</si>
  <si>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</si>
  <si>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</si>
  <si>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</si>
  <si>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</si>
  <si>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</si>
  <si>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</si>
  <si>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</si>
  <si>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</si>
  <si>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</si>
  <si>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</si>
  <si>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</si>
  <si>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</si>
  <si>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</si>
  <si>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</si>
  <si>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</si>
  <si>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</si>
  <si>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</si>
  <si>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</si>
  <si>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</si>
  <si>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</si>
  <si>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</si>
  <si>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</si>
  <si>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</si>
  <si>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</si>
  <si>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</si>
  <si>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</si>
  <si>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</si>
  <si>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</si>
  <si>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</si>
  <si>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</si>
  <si>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</si>
  <si>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</si>
  <si>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</si>
  <si>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</si>
  <si>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</si>
  <si>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</si>
  <si>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</si>
  <si>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</si>
  <si>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</si>
  <si>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</si>
  <si>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</si>
  <si>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</si>
  <si>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</si>
  <si>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</si>
  <si>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</si>
  <si>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</si>
  <si>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</si>
  <si>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</si>
  <si>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</si>
  <si>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</si>
  <si>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</si>
  <si>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</si>
  <si>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</si>
  <si>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</si>
  <si>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</si>
  <si>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</si>
  <si>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</si>
  <si>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</si>
  <si>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</si>
  <si>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</si>
  <si>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</si>
  <si>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</si>
  <si>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</si>
  <si>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</si>
  <si>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</si>
  <si>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</si>
  <si>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</si>
  <si>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</si>
  <si>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</si>
  <si>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</si>
  <si>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</si>
  <si>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</si>
  <si>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</si>
  <si>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</si>
  <si>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</si>
  <si>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</si>
  <si>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</si>
  <si>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</si>
  <si>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</si>
  <si>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</si>
  <si>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</si>
  <si>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</si>
  <si>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</si>
  <si>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</si>
  <si>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</si>
  <si>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</si>
  <si>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</si>
  <si>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</si>
  <si>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</si>
  <si>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</si>
  <si>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</si>
  <si>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</si>
  <si>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</si>
  <si>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</si>
  <si>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</si>
  <si>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</si>
  <si>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</si>
  <si>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</si>
  <si>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</si>
  <si>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</si>
  <si>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</si>
  <si>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</si>
  <si>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</si>
  <si>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</si>
  <si>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</si>
  <si>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</si>
  <si>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</si>
  <si>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</si>
  <si>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</si>
  <si>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</si>
  <si>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</si>
  <si>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</si>
  <si>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</si>
  <si>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</si>
  <si>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</si>
  <si>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</si>
  <si>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</si>
  <si>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</si>
  <si>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</si>
  <si>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</si>
  <si>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</si>
  <si>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</si>
  <si>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</si>
  <si>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</si>
  <si>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</si>
  <si>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</si>
  <si>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</si>
  <si>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</si>
  <si>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</si>
  <si>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</si>
  <si>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</si>
  <si>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</si>
  <si>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</si>
  <si>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</si>
  <si>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</si>
  <si>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</si>
  <si>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</si>
  <si>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</si>
  <si>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</si>
  <si>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</si>
  <si>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</si>
  <si>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</si>
  <si>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</si>
  <si>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</si>
  <si>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</si>
  <si>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</si>
  <si>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</si>
  <si>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</si>
  <si>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</si>
  <si>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</si>
  <si>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</si>
  <si>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</si>
  <si>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</si>
  <si>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</si>
  <si>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</si>
  <si>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</si>
  <si>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</si>
  <si>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</si>
  <si>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</si>
  <si>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</si>
  <si>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</si>
  <si>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</si>
  <si>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</si>
  <si>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</si>
  <si>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</si>
  <si>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</si>
  <si>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</si>
  <si>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</si>
  <si>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</si>
  <si>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</si>
  <si>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</si>
  <si>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</si>
  <si>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</si>
  <si>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</si>
  <si>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</si>
  <si>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</si>
  <si>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</si>
  <si>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</si>
  <si>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</si>
  <si>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</si>
  <si>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</si>
  <si>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</si>
  <si>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</si>
  <si>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</si>
  <si>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</si>
  <si>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</si>
  <si>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</si>
  <si>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</si>
  <si>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</si>
  <si>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</si>
  <si>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</si>
  <si>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</si>
  <si>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</si>
  <si>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</si>
  <si>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</si>
  <si>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</si>
  <si>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</si>
  <si>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</si>
  <si>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</si>
  <si>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</si>
  <si>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</si>
  <si>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</si>
  <si>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</si>
  <si>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</si>
  <si>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</si>
  <si>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</si>
  <si>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</si>
  <si>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</si>
  <si>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</si>
  <si>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</si>
  <si>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</si>
  <si>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</si>
  <si>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</si>
  <si>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</si>
  <si>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</si>
  <si>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</si>
  <si>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</si>
  <si>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</si>
  <si>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</si>
  <si>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</si>
  <si>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</si>
  <si>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</si>
  <si>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</si>
  <si>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</si>
  <si>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</si>
  <si>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</si>
  <si>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</si>
  <si>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</si>
  <si>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</si>
  <si>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</si>
  <si>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</si>
  <si>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</si>
  <si>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</si>
  <si>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</si>
  <si>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</si>
  <si>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</si>
  <si>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</si>
  <si>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</si>
  <si>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</si>
  <si>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</si>
  <si>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</si>
  <si>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</si>
  <si>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</si>
  <si>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</si>
  <si>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</si>
  <si>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</si>
  <si>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</si>
  <si>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</si>
  <si>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</si>
  <si>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</si>
  <si>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</si>
  <si>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</si>
  <si>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</si>
  <si>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</si>
  <si>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</si>
  <si>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</si>
  <si>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</si>
  <si>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</si>
  <si>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</si>
  <si>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</si>
  <si>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</si>
  <si>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</si>
  <si>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</si>
  <si>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</si>
  <si>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</si>
  <si>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</si>
  <si>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</si>
  <si>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</si>
  <si>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</si>
  <si>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</si>
  <si>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</si>
  <si>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</si>
  <si>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</si>
  <si>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</si>
  <si>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</si>
  <si>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</si>
  <si>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</si>
  <si>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</si>
  <si>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</si>
  <si>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</si>
  <si>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</si>
  <si>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</si>
  <si>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</si>
  <si>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</si>
  <si>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</si>
  <si>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</si>
  <si>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</si>
  <si>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</si>
  <si>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</si>
  <si>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</si>
  <si>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</si>
  <si>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</si>
  <si>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</si>
  <si>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</si>
  <si>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</si>
  <si>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</si>
  <si>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</si>
  <si>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</si>
  <si>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</si>
  <si>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</si>
  <si>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</si>
  <si>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</si>
  <si>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</si>
  <si>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</si>
  <si>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</si>
  <si>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</si>
  <si>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</si>
  <si>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</si>
  <si>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</si>
  <si>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</si>
  <si>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</si>
  <si>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</si>
  <si>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</si>
  <si>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</si>
  <si>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</si>
  <si>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</si>
  <si>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</si>
  <si>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</si>
  <si>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</si>
  <si>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</si>
  <si>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</si>
  <si>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</si>
  <si>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</si>
  <si>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</si>
  <si>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</si>
  <si>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</si>
  <si>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</si>
  <si>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</si>
  <si>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</si>
  <si>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</si>
  <si>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</si>
  <si>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</si>
  <si>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</si>
  <si>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</si>
  <si>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</si>
  <si>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</si>
  <si>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</si>
  <si>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</si>
  <si>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</si>
  <si>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</si>
  <si>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</si>
  <si>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</si>
  <si>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</si>
  <si>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</si>
  <si>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</si>
  <si>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</si>
  <si>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</si>
  <si>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</si>
  <si>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</si>
  <si>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</si>
  <si>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</si>
  <si>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</si>
  <si>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</si>
  <si>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</si>
  <si>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</si>
  <si>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</si>
  <si>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</si>
  <si>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</si>
  <si>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</si>
  <si>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</si>
  <si>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</si>
  <si>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</si>
  <si>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</si>
  <si>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</si>
  <si>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</si>
  <si>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</si>
  <si>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</si>
  <si>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</si>
  <si>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</si>
  <si>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</si>
  <si>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</si>
  <si>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</si>
  <si>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</si>
  <si>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</si>
  <si>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</si>
  <si>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</si>
  <si>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</si>
  <si>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</si>
  <si>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</si>
  <si>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</si>
  <si>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</si>
  <si>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</si>
  <si>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</si>
  <si>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</si>
  <si>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</si>
  <si>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</si>
  <si>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</si>
  <si>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</si>
  <si>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</si>
  <si>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</si>
  <si>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</si>
  <si>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</si>
  <si>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</si>
  <si>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</si>
  <si>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</si>
  <si>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</si>
  <si>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</si>
  <si>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</si>
  <si>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</si>
  <si>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</si>
  <si>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</si>
  <si>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</si>
  <si>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</si>
  <si>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</si>
  <si>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</si>
  <si>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</si>
  <si>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</si>
  <si>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</si>
  <si>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</si>
  <si>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</si>
  <si>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</si>
  <si>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</si>
  <si>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</si>
  <si>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</si>
  <si>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</si>
  <si>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</si>
  <si>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</si>
  <si>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</si>
  <si>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</si>
  <si>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</si>
  <si>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</si>
  <si>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</si>
  <si>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</si>
  <si>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</si>
  <si>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</si>
  <si>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</si>
  <si>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</si>
  <si>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</si>
  <si>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</si>
  <si>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</si>
  <si>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</si>
  <si>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</si>
  <si>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</si>
  <si>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</si>
  <si>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</si>
  <si>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</si>
  <si>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</si>
  <si>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</si>
  <si>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</si>
  <si>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</si>
  <si>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</si>
  <si>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</si>
  <si>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</si>
  <si>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</si>
  <si>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</si>
  <si>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</si>
  <si>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</si>
  <si>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</si>
  <si>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</si>
  <si>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</si>
  <si>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</si>
  <si>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</si>
  <si>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</si>
  <si>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</si>
  <si>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</si>
  <si>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</si>
  <si>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</si>
  <si>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</si>
  <si>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</si>
  <si>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</si>
  <si>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</si>
  <si>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</si>
  <si>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</si>
  <si>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</si>
  <si>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</si>
  <si>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</si>
  <si>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</si>
  <si>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</si>
  <si>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</si>
  <si>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</si>
  <si>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</si>
  <si>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</si>
  <si>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</si>
  <si>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</si>
  <si>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</si>
  <si>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</si>
  <si>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</si>
  <si>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</si>
  <si>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</si>
  <si>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</si>
  <si>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</si>
  <si>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</si>
  <si>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</si>
  <si>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</si>
  <si>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</si>
  <si>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</si>
  <si>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</si>
  <si>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</si>
  <si>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</si>
  <si>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</si>
  <si>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</si>
  <si>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</si>
  <si>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</si>
  <si>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</si>
  <si>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</si>
  <si>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</si>
  <si>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</si>
  <si>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</si>
  <si>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</si>
  <si>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</si>
  <si>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</si>
  <si>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</si>
  <si>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</si>
  <si>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</si>
  <si>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</si>
  <si>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</si>
  <si>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</si>
  <si>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</si>
  <si>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</si>
  <si>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</si>
  <si>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</si>
  <si>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</si>
  <si>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</si>
  <si>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</si>
  <si>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</si>
  <si>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</si>
  <si>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</si>
  <si>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</si>
  <si>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</si>
  <si>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</si>
  <si>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</si>
  <si>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</si>
  <si>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</si>
  <si>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</si>
  <si>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</si>
  <si>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</si>
  <si>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</si>
  <si>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</si>
  <si>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</si>
  <si>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</si>
  <si>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</si>
  <si>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</si>
  <si>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</si>
  <si>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</si>
  <si>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</si>
  <si>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</si>
  <si>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</si>
  <si>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</si>
  <si>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</si>
  <si>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</si>
  <si>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</si>
  <si>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</si>
  <si>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</si>
  <si>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</si>
  <si>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</si>
  <si>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</si>
  <si>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</si>
  <si>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</si>
  <si>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</si>
  <si>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</si>
  <si>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</si>
  <si>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</si>
  <si>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</si>
  <si>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</si>
  <si>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</si>
  <si>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</si>
  <si>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</si>
  <si>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</si>
  <si>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</si>
  <si>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</si>
  <si>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</si>
  <si>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</si>
  <si>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</si>
  <si>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</si>
  <si>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</si>
  <si>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</si>
  <si>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</si>
  <si>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</si>
  <si>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</si>
  <si>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</si>
  <si>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</si>
  <si>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</si>
  <si>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</si>
  <si>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</si>
  <si>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</si>
  <si>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</si>
  <si>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</si>
  <si>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</si>
  <si>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</si>
  <si>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</si>
  <si>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</si>
  <si>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</si>
  <si>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</si>
  <si>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</si>
  <si>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</si>
  <si>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</si>
  <si>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</si>
  <si>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</si>
  <si>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</si>
  <si>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</si>
  <si>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</si>
  <si>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</si>
  <si>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</si>
  <si>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</si>
  <si>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</si>
  <si>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</si>
  <si>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</si>
  <si>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</si>
  <si>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</si>
  <si>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</si>
  <si>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</si>
  <si>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</si>
  <si>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</si>
  <si>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</si>
  <si>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</si>
  <si>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</si>
  <si>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</si>
  <si>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</si>
  <si>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</si>
  <si>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</si>
  <si>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</si>
  <si>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</si>
  <si>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</si>
  <si>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</si>
  <si>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</si>
  <si>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</si>
  <si>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</si>
  <si>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</si>
  <si>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</si>
  <si>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</si>
  <si>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</si>
  <si>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</si>
  <si>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</si>
  <si>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</si>
  <si>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</si>
  <si>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</si>
  <si>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</si>
  <si>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</si>
  <si>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</si>
  <si>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</si>
  <si>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</si>
  <si>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</si>
  <si>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</si>
  <si>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</si>
  <si>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</si>
  <si>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</si>
  <si>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</si>
  <si>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</si>
  <si>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</si>
  <si>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</si>
  <si>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</si>
  <si>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</si>
  <si>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</si>
  <si>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</si>
  <si>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</si>
  <si>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</si>
  <si>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</si>
  <si>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</si>
  <si>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</si>
  <si>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</si>
  <si>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</si>
  <si>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</si>
  <si>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</si>
  <si>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</si>
  <si>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</si>
  <si>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</si>
  <si>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</si>
  <si>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</si>
  <si>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</si>
  <si>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</si>
  <si>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</si>
  <si>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</si>
  <si>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</si>
  <si>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</si>
  <si>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</si>
  <si>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</si>
  <si>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</si>
  <si>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</si>
  <si>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</si>
  <si>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</si>
  <si>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</si>
  <si>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</si>
  <si>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</si>
  <si>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</si>
  <si>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</si>
  <si>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</si>
  <si>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</si>
  <si>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</si>
  <si>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</si>
  <si>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</si>
  <si>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</si>
  <si>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</si>
  <si>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</si>
  <si>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</si>
  <si>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</si>
  <si>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</si>
  <si>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</si>
  <si>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</si>
  <si>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</si>
  <si>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</si>
  <si>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</si>
  <si>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</si>
  <si>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</si>
  <si>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</si>
  <si>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</si>
  <si>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</si>
  <si>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</si>
  <si>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</si>
  <si>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</si>
  <si>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</si>
  <si>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</si>
  <si>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</si>
  <si>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</si>
  <si>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</si>
  <si>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</si>
  <si>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</si>
  <si>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</si>
  <si>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</si>
  <si>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</si>
  <si>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</si>
  <si>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</si>
  <si>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</si>
  <si>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</si>
  <si>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</si>
  <si>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</si>
  <si>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</si>
  <si>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</si>
  <si>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</si>
  <si>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</si>
  <si>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</si>
  <si>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</si>
  <si>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</si>
  <si>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</si>
  <si>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</si>
  <si>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</si>
  <si>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</si>
  <si>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</si>
  <si>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</si>
  <si>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</si>
  <si>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</si>
  <si>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</si>
  <si>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</si>
  <si>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</si>
  <si>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</si>
  <si>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</si>
  <si>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</si>
  <si>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</si>
  <si>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</si>
  <si>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</si>
  <si>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</si>
  <si>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</si>
  <si>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</si>
  <si>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</si>
  <si>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</si>
  <si>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</si>
  <si>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</si>
  <si>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</si>
  <si>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</si>
  <si>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</si>
  <si>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</si>
  <si>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</si>
  <si>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</si>
  <si>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</si>
  <si>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</si>
  <si>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</si>
  <si>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</si>
  <si>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</si>
  <si>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</si>
  <si>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</si>
  <si>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</si>
  <si>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</si>
  <si>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</si>
  <si>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</si>
  <si>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</si>
  <si>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</si>
  <si>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</si>
  <si>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</si>
  <si>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</si>
  <si>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</si>
  <si>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</si>
  <si>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</si>
  <si>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</si>
  <si>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</si>
  <si>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</si>
  <si>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</si>
  <si>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</si>
  <si>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</si>
  <si>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</si>
  <si>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</si>
  <si>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</si>
  <si>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</si>
  <si>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</si>
  <si>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</si>
  <si>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</si>
  <si>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</si>
  <si>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</si>
  <si>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</si>
  <si>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</si>
  <si>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</si>
  <si>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</si>
  <si>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</si>
  <si>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</si>
  <si>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</si>
  <si>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</si>
  <si>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</si>
  <si>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</si>
  <si>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</si>
  <si>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</si>
  <si>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</si>
  <si>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</si>
  <si>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</si>
  <si>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</si>
  <si>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</si>
  <si>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</si>
  <si>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</si>
  <si>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</si>
  <si>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</si>
  <si>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</si>
  <si>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</si>
  <si>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</si>
  <si>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</si>
  <si>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</si>
  <si>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</si>
  <si>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</si>
  <si>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</si>
  <si>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</si>
  <si>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</si>
  <si>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</si>
  <si>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</si>
  <si>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</si>
  <si>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</si>
  <si>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</si>
  <si>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</si>
  <si>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</si>
  <si>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</si>
  <si>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</si>
  <si>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</si>
  <si>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</si>
  <si>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</si>
  <si>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</si>
  <si>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</si>
  <si>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</si>
  <si>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</si>
  <si>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</si>
  <si>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</si>
  <si>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</si>
  <si>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</si>
  <si>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</si>
  <si>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</si>
  <si>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</si>
  <si>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</si>
  <si>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</si>
  <si>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</si>
  <si>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</si>
  <si>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</si>
  <si>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</si>
  <si>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</si>
  <si>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</si>
  <si>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</si>
  <si>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</si>
  <si>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</si>
  <si>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</si>
  <si>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</si>
  <si>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</si>
  <si>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</si>
  <si>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</si>
  <si>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</si>
  <si>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</si>
  <si>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</si>
  <si>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</si>
  <si>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</si>
  <si>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</si>
  <si>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</si>
  <si>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</si>
  <si>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</si>
  <si>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</si>
  <si>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</si>
  <si>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</si>
  <si>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</si>
  <si>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</si>
  <si>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</si>
  <si>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</si>
  <si>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</si>
  <si>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</si>
  <si>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</si>
  <si>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</si>
  <si>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</si>
  <si>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</si>
  <si>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</si>
  <si>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</si>
  <si>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</si>
  <si>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</si>
  <si>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</si>
  <si>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</si>
  <si>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</si>
  <si>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</si>
  <si>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</si>
  <si>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</si>
  <si>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</si>
  <si>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</si>
  <si>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</si>
  <si>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</si>
  <si>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</si>
  <si>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</si>
  <si>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</si>
  <si>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</si>
  <si>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</si>
  <si>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</si>
  <si>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</si>
  <si>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</si>
  <si>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</si>
  <si>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</si>
  <si>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</si>
  <si>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</si>
  <si>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</si>
  <si>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</si>
  <si>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</si>
  <si>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</si>
  <si>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</si>
  <si>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</si>
  <si>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</si>
  <si>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</si>
  <si>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</si>
  <si>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</si>
  <si>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</si>
  <si>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</si>
  <si>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</si>
  <si>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</si>
  <si>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</si>
  <si>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</si>
  <si>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</si>
  <si>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</si>
  <si>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</si>
  <si>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</si>
  <si>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</si>
  <si>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</si>
  <si>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</si>
  <si>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</si>
  <si>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</si>
  <si>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</si>
  <si>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</si>
  <si>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</si>
  <si>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</si>
  <si>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</si>
  <si>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</si>
  <si>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</si>
  <si>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</si>
  <si>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</si>
  <si>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</si>
  <si>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</si>
  <si>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</si>
  <si>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</si>
  <si>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</si>
  <si>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</si>
  <si>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</si>
  <si>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</si>
  <si>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</si>
  <si>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</si>
  <si>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</si>
  <si>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</si>
  <si>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</si>
  <si>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</si>
  <si>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</si>
  <si>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</si>
  <si>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</si>
  <si>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</si>
  <si>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</si>
  <si>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</si>
  <si>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</si>
  <si>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</si>
  <si>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</si>
  <si>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</si>
  <si>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</si>
  <si>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</si>
  <si>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</si>
  <si>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</si>
  <si>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</si>
  <si>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</si>
  <si>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</si>
  <si>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</si>
  <si>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</si>
  <si>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</si>
  <si>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</si>
  <si>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</si>
  <si>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</si>
  <si>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</si>
  <si>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</si>
  <si>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</si>
  <si>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</si>
  <si>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</si>
  <si>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</si>
  <si>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</si>
  <si>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</si>
  <si>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</si>
  <si>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</si>
  <si>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</si>
  <si>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</si>
  <si>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</si>
  <si>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</si>
  <si>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</si>
  <si>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</si>
  <si>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</si>
  <si>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</si>
  <si>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</si>
  <si>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</si>
  <si>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</si>
  <si>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</si>
  <si>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</si>
  <si>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</si>
  <si>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</si>
  <si>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</si>
  <si>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</si>
  <si>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</si>
  <si>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</si>
  <si>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</si>
  <si>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</si>
  <si>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</si>
  <si>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</si>
  <si>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</si>
  <si>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</si>
  <si>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</si>
  <si>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</si>
  <si>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</si>
  <si>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</si>
  <si>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</si>
  <si>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</si>
  <si>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</si>
  <si>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</si>
  <si>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</si>
  <si>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</si>
  <si>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</si>
  <si>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</si>
  <si>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</si>
  <si>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</si>
  <si>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</si>
  <si>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</si>
  <si>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</si>
  <si>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</si>
  <si>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</si>
  <si>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</si>
  <si>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</si>
  <si>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</si>
  <si>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</si>
  <si>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</si>
  <si>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</si>
  <si>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</si>
  <si>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</si>
  <si>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</si>
  <si>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</si>
  <si>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</si>
  <si>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</si>
  <si>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</si>
  <si>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</si>
  <si>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</si>
  <si>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</si>
  <si>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</si>
  <si>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</si>
  <si>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</si>
  <si>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</si>
  <si>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</si>
  <si>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</si>
  <si>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</si>
  <si>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</si>
  <si>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</si>
  <si>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</si>
  <si>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</si>
  <si>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</si>
  <si>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</si>
  <si>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</si>
  <si>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</si>
  <si>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</si>
  <si>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</si>
  <si>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</si>
  <si>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</si>
  <si>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</si>
  <si>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</si>
  <si>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</si>
  <si>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</si>
  <si>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</si>
  <si>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</si>
  <si>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</si>
  <si>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</si>
  <si>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</si>
  <si>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</si>
  <si>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</si>
  <si>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</si>
  <si>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</si>
  <si>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</si>
  <si>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</si>
  <si>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</si>
  <si>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</si>
  <si>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</si>
  <si>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</si>
  <si>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</si>
  <si>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</si>
  <si>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</si>
  <si>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</si>
  <si>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</si>
  <si>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</si>
  <si>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</si>
  <si>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</si>
  <si>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</si>
  <si>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</si>
  <si>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</si>
  <si>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</si>
  <si>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</si>
  <si>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</si>
  <si>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</si>
  <si>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</si>
  <si>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</si>
  <si>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</si>
  <si>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</si>
  <si>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</si>
  <si>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</si>
  <si>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</si>
  <si>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</si>
  <si>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</si>
  <si>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</si>
  <si>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</si>
  <si>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</si>
  <si>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</si>
  <si>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</si>
  <si>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</si>
  <si>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</si>
  <si>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</si>
  <si>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</si>
  <si>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</si>
  <si>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</si>
  <si>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</si>
  <si>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</si>
  <si>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</si>
  <si>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</si>
  <si>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</si>
  <si>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</si>
  <si>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</si>
  <si>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</si>
  <si>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</si>
  <si>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</si>
  <si>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</si>
  <si>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</si>
  <si>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</si>
  <si>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</si>
  <si>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</si>
  <si>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</si>
  <si>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</si>
  <si>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</si>
  <si>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</si>
  <si>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</si>
  <si>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</si>
  <si>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</si>
  <si>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</si>
  <si>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</si>
  <si>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</si>
  <si>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</si>
  <si>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</si>
  <si>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</si>
  <si>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</si>
  <si>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</si>
  <si>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</si>
  <si>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</si>
  <si>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</si>
  <si>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</si>
  <si>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</si>
  <si>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</si>
  <si>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</si>
  <si>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</si>
  <si>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</si>
  <si>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</si>
  <si>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</si>
  <si>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</si>
  <si>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</si>
  <si>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</si>
  <si>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</si>
  <si>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</si>
  <si>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</si>
  <si>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</si>
  <si>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</si>
  <si>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</si>
  <si>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</si>
  <si>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</si>
  <si>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</si>
  <si>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</si>
  <si>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</si>
  <si>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</si>
  <si>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</si>
  <si>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</si>
  <si>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</si>
  <si>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</si>
  <si>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</si>
  <si>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</si>
  <si>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</si>
  <si>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</si>
  <si>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</si>
  <si>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</si>
  <si>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</si>
  <si>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</si>
  <si>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</si>
  <si>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</si>
  <si>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</si>
  <si>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</si>
  <si>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</si>
  <si>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</si>
  <si>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</si>
  <si>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</si>
  <si>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</si>
  <si>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</si>
  <si>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</si>
  <si>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</si>
  <si>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</si>
  <si>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</si>
  <si>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</si>
  <si>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</si>
  <si>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</si>
  <si>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</si>
  <si>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</si>
  <si>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</si>
  <si>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</si>
  <si>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</si>
  <si>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</si>
  <si>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</si>
  <si>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</si>
  <si>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</si>
  <si>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</si>
  <si>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</si>
  <si>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</si>
  <si>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</si>
  <si>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</si>
  <si>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</si>
  <si>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</si>
  <si>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</si>
  <si>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</si>
  <si>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</si>
  <si>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</si>
  <si>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</si>
  <si>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</si>
  <si>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</si>
  <si>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</si>
  <si>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</si>
  <si>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</si>
  <si>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</si>
  <si>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</si>
  <si>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</si>
  <si>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</si>
  <si>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</si>
  <si>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</si>
  <si>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</si>
  <si>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</si>
  <si>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</si>
  <si>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</si>
  <si>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</si>
  <si>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</si>
  <si>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</si>
  <si>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</si>
  <si>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</si>
  <si>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</si>
  <si>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</si>
  <si>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</si>
  <si>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</si>
  <si>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</si>
  <si>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</si>
  <si>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</si>
  <si>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</si>
  <si>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</si>
  <si>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</si>
  <si>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</si>
  <si>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</si>
  <si>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</si>
  <si>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</si>
  <si>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</si>
  <si>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</si>
  <si>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</si>
  <si>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</si>
  <si>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</si>
  <si>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</si>
  <si>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</si>
  <si>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</si>
  <si>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</si>
  <si>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</si>
  <si>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</si>
  <si>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</si>
  <si>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</si>
  <si>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</si>
  <si>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</si>
  <si>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</si>
  <si>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</si>
  <si>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</si>
  <si>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</si>
  <si>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</si>
  <si>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</si>
  <si>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</si>
  <si>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</si>
  <si>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</si>
  <si>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</si>
  <si>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</si>
  <si>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</si>
  <si>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</si>
  <si>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</si>
  <si>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</si>
  <si>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</si>
  <si>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</si>
  <si>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</si>
  <si>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</si>
  <si>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</si>
  <si>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</si>
  <si>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</si>
  <si>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</si>
  <si>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</si>
  <si>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</si>
  <si>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</si>
  <si>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</si>
  <si>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</si>
  <si>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</si>
  <si>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</si>
  <si>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</si>
  <si>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</si>
  <si>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</si>
  <si>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</si>
  <si>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</si>
  <si>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</si>
  <si>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</si>
  <si>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</si>
  <si>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</si>
  <si>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</si>
  <si>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</si>
  <si>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</si>
  <si>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</si>
  <si>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</si>
  <si>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</si>
  <si>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</si>
  <si>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</si>
  <si>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</si>
  <si>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</si>
  <si>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</si>
  <si>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</si>
  <si>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</si>
  <si>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</si>
  <si>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</si>
  <si>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</si>
  <si>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</si>
  <si>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</si>
  <si>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</si>
  <si>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</si>
  <si>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</si>
  <si>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</si>
  <si>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</si>
  <si>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</si>
  <si>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</si>
  <si>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</si>
  <si>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</si>
  <si>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</si>
  <si>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</si>
  <si>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</si>
  <si>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</si>
  <si>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</si>
  <si>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</si>
  <si>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</si>
  <si>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</si>
  <si>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</si>
  <si>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</si>
  <si>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</si>
  <si>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</si>
  <si>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</si>
  <si>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</si>
  <si>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</si>
  <si>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</si>
  <si>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</si>
  <si>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</si>
  <si>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</si>
  <si>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</si>
  <si>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</si>
  <si>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</si>
  <si>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</si>
  <si>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</si>
  <si>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</si>
  <si>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</si>
  <si>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</si>
  <si>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</si>
  <si>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</si>
  <si>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</si>
  <si>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</si>
  <si>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</si>
  <si>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</si>
  <si>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</si>
  <si>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</si>
  <si>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</si>
  <si>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</si>
  <si>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</si>
  <si>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</si>
  <si>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</si>
  <si>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</si>
  <si>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</si>
  <si>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</si>
  <si>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</si>
  <si>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</si>
  <si>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</si>
  <si>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</si>
  <si>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</si>
  <si>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</si>
  <si>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</si>
  <si>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</si>
  <si>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</si>
  <si>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</si>
  <si>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</si>
  <si>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</si>
  <si>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</si>
  <si>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</si>
  <si>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</si>
  <si>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</si>
  <si>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</si>
  <si>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</si>
  <si>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</si>
  <si>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</si>
  <si>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</si>
  <si>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</si>
  <si>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</si>
  <si>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</si>
  <si>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</si>
  <si>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</si>
  <si>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</si>
  <si>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</si>
  <si>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</si>
  <si>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</si>
  <si>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</si>
  <si>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</si>
  <si>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</si>
  <si>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</si>
  <si>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</si>
  <si>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</si>
  <si>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</si>
  <si>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</si>
  <si>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</si>
  <si>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</si>
  <si>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</si>
  <si>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</si>
  <si>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</si>
  <si>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</si>
  <si>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</si>
  <si>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</si>
  <si>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</si>
  <si>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</si>
  <si>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</si>
  <si>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</si>
  <si>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</si>
  <si>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</si>
  <si>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</si>
  <si>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</si>
  <si>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</si>
  <si>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</si>
  <si>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</si>
  <si>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</si>
  <si>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</si>
  <si>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</si>
  <si>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</si>
  <si>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</si>
  <si>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</si>
  <si>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</si>
  <si>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</si>
  <si>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</si>
  <si>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</si>
  <si>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</si>
  <si>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</si>
  <si>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</si>
  <si>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</si>
  <si>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</si>
  <si>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</si>
  <si>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</si>
  <si>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</si>
  <si>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</si>
  <si>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</si>
  <si>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</si>
  <si>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</si>
  <si>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</si>
  <si>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</si>
  <si>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</si>
  <si>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</si>
  <si>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</si>
  <si>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</si>
  <si>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</si>
  <si>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</si>
  <si>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</si>
  <si>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</si>
  <si>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</si>
  <si>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</si>
  <si>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</si>
  <si>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</si>
  <si>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</si>
  <si>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</si>
  <si>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</si>
  <si>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</si>
  <si>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</si>
  <si>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</si>
  <si>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</si>
  <si>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</si>
  <si>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</si>
  <si>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</si>
  <si>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</si>
  <si>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</si>
  <si>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</si>
  <si>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</si>
  <si>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</si>
  <si>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</si>
  <si>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</si>
  <si>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</si>
  <si>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</si>
  <si>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</si>
  <si>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</si>
  <si>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</si>
  <si>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</si>
  <si>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</si>
  <si>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</si>
  <si>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</si>
  <si>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</si>
  <si>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</si>
  <si>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</si>
  <si>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</si>
  <si>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</si>
  <si>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</si>
  <si>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</si>
  <si>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</si>
  <si>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</si>
  <si>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</si>
  <si>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</si>
  <si>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</si>
  <si>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</si>
  <si>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</si>
  <si>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</si>
  <si>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</si>
  <si>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</si>
  <si>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</si>
  <si>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</si>
  <si>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</si>
  <si>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</si>
  <si>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</si>
  <si>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</si>
  <si>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</si>
  <si>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</si>
  <si>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</si>
  <si>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</si>
  <si>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</si>
  <si>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</si>
  <si>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</si>
  <si>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</si>
  <si>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</si>
  <si>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</si>
  <si>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</si>
  <si>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</si>
  <si>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</si>
  <si>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</si>
  <si>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</si>
  <si>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</si>
  <si>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</si>
  <si>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</si>
  <si>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</si>
  <si>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</si>
  <si>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</si>
  <si>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</si>
  <si>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</si>
  <si>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</si>
  <si>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</si>
  <si>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</si>
  <si>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</si>
  <si>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</si>
  <si>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</si>
  <si>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</si>
  <si>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</si>
  <si>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</si>
  <si>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</si>
  <si>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</si>
  <si>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</si>
  <si>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</si>
  <si>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</si>
  <si>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</si>
  <si>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</si>
  <si>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</si>
  <si>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</si>
  <si>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</si>
  <si>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</si>
  <si>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</si>
  <si>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</si>
  <si>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</si>
  <si>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</si>
  <si>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</si>
  <si>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</si>
  <si>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</si>
  <si>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</si>
  <si>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</si>
  <si>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</si>
  <si>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</si>
  <si>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</si>
  <si>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</si>
  <si>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</si>
  <si>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</si>
  <si>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</si>
  <si>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</si>
  <si>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</si>
  <si>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</si>
  <si>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</si>
  <si>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</si>
  <si>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</si>
  <si>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</si>
  <si>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</si>
  <si>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</si>
  <si>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</si>
  <si>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</si>
  <si>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</si>
  <si>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</si>
  <si>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</si>
  <si>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</si>
  <si>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</si>
  <si>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</si>
  <si>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</si>
  <si>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</si>
  <si>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</si>
  <si>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</si>
  <si>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</si>
  <si>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</si>
  <si>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</si>
  <si>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</si>
  <si>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</si>
  <si>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</si>
  <si>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</si>
  <si>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</si>
  <si>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</si>
  <si>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</si>
  <si>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</si>
  <si>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</si>
  <si>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</si>
  <si>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</si>
  <si>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</si>
  <si>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</si>
  <si>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</si>
  <si>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</si>
  <si>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</si>
  <si>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</si>
  <si>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</si>
  <si>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</si>
  <si>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</si>
  <si>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</si>
  <si>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</si>
  <si>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</si>
  <si>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</si>
  <si>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</si>
  <si>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</si>
  <si>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</si>
  <si>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</si>
  <si>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</si>
  <si>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</si>
  <si>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</si>
  <si>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</si>
  <si>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</si>
  <si>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</si>
  <si>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</si>
  <si>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</si>
  <si>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</si>
  <si>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</si>
  <si>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</si>
  <si>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</si>
  <si>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</si>
  <si>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</si>
  <si>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</si>
  <si>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</si>
  <si>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</si>
  <si>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</si>
  <si>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</si>
  <si>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</si>
  <si>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</si>
  <si>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</si>
  <si>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</si>
  <si>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</si>
  <si>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</si>
  <si>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</si>
  <si>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</si>
  <si>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</si>
  <si>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</si>
  <si>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</si>
  <si>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</si>
  <si>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</si>
  <si>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</si>
  <si>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</si>
  <si>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</si>
  <si>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</si>
  <si>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</si>
  <si>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</si>
  <si>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</si>
  <si>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</si>
  <si>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</si>
  <si>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</si>
  <si>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</si>
  <si>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</si>
  <si>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</si>
  <si>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</si>
  <si>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</si>
  <si>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</si>
  <si>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</si>
  <si>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</si>
  <si>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</si>
  <si>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</si>
  <si>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</si>
  <si>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</si>
  <si>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</si>
  <si>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</si>
  <si>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</si>
  <si>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</si>
  <si>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</si>
  <si>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</si>
  <si>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</si>
  <si>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</si>
  <si>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</si>
  <si>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</si>
  <si>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</si>
  <si>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</si>
  <si>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</si>
  <si>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</si>
  <si>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</si>
  <si>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</si>
  <si>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</si>
  <si>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</si>
  <si>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</si>
  <si>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</si>
  <si>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</si>
  <si>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</si>
  <si>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</si>
  <si>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</si>
  <si>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</si>
  <si>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</si>
  <si>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</si>
  <si>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</si>
  <si>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</si>
  <si>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</si>
  <si>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</si>
  <si>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</si>
  <si>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</si>
  <si>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</si>
  <si>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</si>
  <si>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</si>
  <si>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</si>
  <si>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</si>
  <si>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</si>
  <si>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</si>
  <si>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</si>
  <si>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</si>
  <si>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</si>
  <si>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</si>
  <si>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</si>
  <si>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</si>
  <si>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</si>
  <si>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</si>
  <si>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</si>
  <si>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</si>
  <si>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</si>
  <si>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</si>
  <si>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</si>
  <si>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</si>
  <si>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</si>
  <si>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</si>
  <si>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</si>
  <si>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</si>
  <si>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</si>
  <si>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</si>
  <si>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</si>
  <si>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</si>
  <si>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</si>
  <si>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</si>
  <si>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</si>
  <si>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</si>
  <si>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</si>
  <si>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</si>
  <si>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</si>
  <si>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</si>
  <si>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</si>
  <si>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</si>
  <si>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</si>
  <si>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</si>
  <si>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</si>
  <si>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</si>
  <si>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</si>
  <si>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</si>
  <si>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</si>
  <si>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</si>
  <si>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</si>
  <si>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</si>
  <si>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</si>
  <si>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</si>
  <si>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</si>
  <si>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</si>
  <si>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</si>
  <si>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</si>
  <si>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</si>
  <si>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</si>
  <si>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</si>
  <si>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</si>
  <si>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</si>
  <si>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</si>
  <si>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</si>
  <si>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</si>
  <si>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</si>
  <si>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</si>
  <si>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</si>
  <si>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</si>
  <si>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</si>
  <si>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</si>
  <si>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</si>
  <si>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</si>
  <si>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</si>
  <si>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</si>
  <si>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</si>
  <si>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</si>
  <si>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</si>
  <si>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</si>
  <si>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</si>
  <si>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</si>
  <si>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</si>
  <si>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</si>
  <si>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</si>
  <si>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</si>
  <si>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</si>
  <si>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</si>
  <si>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</si>
  <si>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</si>
  <si>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</si>
  <si>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</si>
  <si>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</si>
  <si>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</si>
  <si>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</si>
  <si>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</si>
  <si>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</si>
  <si>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</si>
  <si>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</si>
  <si>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</si>
  <si>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</si>
  <si>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</si>
  <si>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</si>
  <si>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</si>
  <si>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</si>
  <si>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</si>
  <si>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</si>
  <si>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</si>
  <si>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</si>
  <si>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</si>
  <si>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</si>
  <si>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</si>
  <si>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</si>
  <si>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</si>
  <si>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</si>
  <si>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</si>
  <si>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</si>
  <si>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</si>
  <si>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</si>
  <si>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</si>
  <si>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</si>
  <si>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</si>
  <si>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</si>
  <si>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</si>
  <si>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</si>
  <si>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</si>
  <si>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</si>
  <si>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</si>
  <si>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</si>
  <si>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</si>
  <si>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</si>
  <si>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</si>
  <si>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</si>
  <si>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</si>
  <si>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</si>
  <si>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</si>
  <si>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</si>
  <si>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</si>
  <si>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</si>
  <si>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</si>
  <si>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</si>
  <si>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</si>
  <si>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</si>
  <si>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</si>
  <si>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</si>
  <si>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</si>
  <si>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</si>
  <si>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</si>
  <si>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</si>
  <si>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</si>
  <si>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</si>
  <si>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</si>
  <si>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</si>
  <si>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</si>
  <si>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</si>
  <si>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</si>
  <si>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</si>
  <si>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</si>
  <si>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</si>
  <si>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</si>
  <si>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</si>
  <si>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</si>
  <si>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</si>
  <si>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</si>
  <si>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</si>
  <si>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</si>
  <si>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</si>
  <si>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</si>
  <si>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</si>
  <si>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</si>
  <si>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</si>
  <si>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</si>
  <si>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</si>
  <si>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</si>
  <si>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</si>
  <si>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</si>
  <si>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</si>
  <si>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</si>
  <si>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</si>
  <si>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</si>
  <si>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</si>
  <si>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</si>
  <si>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</si>
  <si>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</si>
  <si>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</si>
  <si>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</si>
  <si>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</si>
  <si>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</si>
  <si>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</si>
  <si>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</si>
  <si>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</si>
  <si>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</si>
  <si>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</si>
  <si>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</si>
  <si>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</si>
  <si>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</si>
  <si>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</si>
  <si>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</si>
  <si>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</si>
  <si>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</si>
  <si>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</si>
  <si>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</si>
  <si>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</si>
  <si>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</si>
  <si>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</si>
  <si>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</si>
  <si>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</si>
  <si>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</si>
  <si>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</si>
  <si>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</si>
  <si>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</si>
  <si>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</si>
  <si>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</si>
  <si>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</si>
  <si>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</si>
  <si>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</si>
  <si>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</si>
  <si>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</si>
  <si>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</si>
  <si>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</si>
  <si>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</si>
  <si>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</si>
  <si>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</si>
  <si>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</si>
  <si>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</si>
  <si>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</si>
  <si>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</si>
  <si>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</si>
  <si>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</si>
  <si>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</si>
  <si>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</si>
  <si>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</si>
  <si>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</si>
  <si>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</si>
  <si>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</si>
  <si>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</si>
  <si>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</si>
  <si>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</si>
  <si>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</si>
  <si>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</si>
  <si>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</si>
  <si>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</si>
  <si>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</si>
  <si>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</si>
  <si>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</si>
  <si>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</si>
  <si>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</si>
  <si>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</si>
  <si>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</si>
  <si>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</si>
  <si>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</si>
  <si>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</si>
  <si>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</si>
  <si>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</si>
  <si>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</si>
  <si>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</si>
  <si>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</si>
  <si>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</si>
  <si>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</si>
  <si>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</si>
  <si>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</si>
  <si>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</si>
  <si>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</si>
  <si>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</si>
  <si>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</si>
  <si>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</si>
  <si>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</si>
  <si>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</si>
  <si>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</si>
  <si>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</si>
  <si>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</si>
  <si>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</si>
  <si>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</si>
  <si>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</si>
  <si>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</si>
  <si>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</si>
  <si>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</si>
  <si>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</si>
  <si>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</si>
  <si>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</si>
  <si>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</si>
  <si>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</si>
  <si>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</si>
  <si>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</si>
  <si>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</si>
  <si>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</si>
  <si>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</si>
  <si>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</si>
  <si>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</si>
  <si>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</si>
  <si>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</si>
  <si>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</si>
  <si>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</si>
  <si>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</si>
  <si>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</si>
  <si>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</si>
  <si>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</si>
  <si>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</si>
  <si>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</si>
  <si>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</si>
  <si>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</si>
  <si>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</si>
  <si>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</si>
  <si>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</si>
  <si>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</si>
  <si>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</si>
  <si>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</si>
  <si>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</si>
  <si>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</si>
  <si>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</si>
  <si>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</si>
  <si>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</si>
  <si>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</si>
  <si>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</si>
  <si>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</si>
  <si>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</si>
  <si>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</si>
  <si>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</si>
  <si>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</si>
  <si>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</si>
  <si>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</si>
  <si>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</si>
  <si>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</si>
  <si>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</si>
  <si>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</si>
  <si>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</si>
  <si>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</si>
  <si>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</si>
  <si>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</si>
  <si>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</si>
  <si>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</si>
  <si>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</si>
  <si>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</si>
  <si>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</si>
  <si>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</si>
  <si>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</si>
  <si>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</si>
  <si>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</si>
  <si>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</si>
  <si>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</si>
  <si>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</si>
  <si>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</si>
  <si>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</si>
  <si>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</si>
  <si>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</si>
  <si>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</si>
  <si>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</si>
  <si>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</si>
  <si>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</si>
  <si>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</si>
  <si>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</si>
  <si>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</si>
  <si>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</si>
  <si>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</si>
  <si>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</si>
  <si>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</si>
  <si>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</si>
  <si>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</si>
  <si>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</si>
  <si>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</si>
  <si>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</si>
  <si>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</si>
  <si>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</si>
  <si>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</si>
  <si>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</si>
  <si>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</si>
  <si>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</si>
  <si>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</si>
  <si>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</si>
  <si>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</si>
  <si>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</si>
  <si>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</si>
  <si>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</si>
  <si>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</si>
  <si>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</si>
  <si>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</si>
  <si>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</si>
  <si>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</si>
  <si>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</si>
  <si>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</si>
  <si>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</si>
  <si>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</si>
  <si>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</si>
  <si>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</si>
  <si>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</si>
  <si>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</si>
  <si>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</si>
  <si>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</si>
  <si>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</si>
  <si>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</si>
  <si>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</si>
  <si>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</si>
  <si>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</si>
  <si>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</si>
  <si>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</si>
  <si>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</si>
  <si>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</si>
  <si>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</si>
  <si>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</si>
  <si>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</si>
  <si>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</si>
  <si>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</si>
  <si>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</si>
  <si>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</si>
  <si>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</si>
  <si>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</si>
  <si>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</si>
  <si>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</si>
  <si>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</si>
  <si>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</si>
  <si>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</si>
  <si>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</si>
  <si>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</si>
  <si>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</si>
  <si>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</si>
  <si>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</si>
  <si>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</si>
  <si>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</si>
  <si>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</si>
  <si>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</si>
  <si>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</si>
  <si>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</si>
  <si>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</si>
  <si>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</si>
  <si>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</si>
  <si>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</si>
  <si>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</si>
  <si>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</si>
  <si>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</si>
  <si>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</si>
  <si>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</si>
  <si>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</si>
  <si>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</si>
  <si>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</si>
  <si>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</si>
  <si>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</si>
  <si>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</si>
  <si>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</si>
  <si>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</si>
  <si>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</si>
  <si>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</si>
  <si>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</si>
  <si>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</si>
  <si>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</si>
  <si>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</si>
  <si>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</si>
  <si>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</si>
  <si>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</si>
  <si>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</si>
  <si>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</si>
  <si>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</si>
  <si>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</si>
  <si>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</si>
  <si>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</si>
  <si>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</si>
  <si>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</si>
  <si>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</si>
  <si>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</si>
  <si>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</si>
  <si>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</si>
  <si>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</si>
  <si>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</si>
  <si>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</si>
  <si>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</si>
  <si>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</si>
  <si>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</si>
  <si>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</si>
  <si>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</si>
  <si>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</si>
  <si>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</si>
  <si>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</si>
  <si>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</si>
  <si>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</si>
  <si>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</si>
  <si>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</si>
  <si>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</si>
  <si>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</si>
  <si>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</si>
  <si>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</si>
  <si>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</si>
  <si>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</si>
  <si>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</si>
  <si>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</si>
  <si>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</si>
  <si>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</si>
  <si>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</si>
  <si>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</si>
  <si>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</si>
  <si>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</si>
  <si>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</si>
  <si>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</si>
  <si>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</si>
  <si>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</si>
  <si>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</si>
  <si>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</si>
  <si>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</si>
  <si>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</si>
  <si>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</si>
  <si>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</si>
  <si>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</si>
  <si>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</si>
  <si>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</si>
  <si>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</si>
  <si>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</si>
  <si>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</si>
  <si>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</si>
  <si>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</si>
  <si>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</si>
  <si>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</si>
  <si>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</si>
  <si>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</si>
  <si>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</si>
  <si>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</si>
  <si>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</si>
  <si>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</si>
  <si>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</si>
  <si>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</si>
  <si>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</si>
  <si>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</si>
  <si>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</si>
  <si>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</si>
  <si>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</si>
  <si>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</si>
  <si>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</si>
  <si>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</si>
  <si>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</si>
  <si>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</si>
  <si>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</si>
  <si>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</si>
  <si>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</si>
  <si>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</si>
  <si>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</si>
  <si>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</si>
  <si>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</si>
  <si>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</si>
  <si>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</si>
  <si>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</si>
  <si>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</si>
  <si>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</si>
  <si>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</si>
  <si>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</si>
  <si>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</si>
  <si>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</si>
  <si>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</si>
  <si>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</si>
  <si>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</si>
  <si>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</si>
  <si>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</si>
  <si>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</si>
  <si>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</si>
  <si>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</si>
  <si>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</si>
  <si>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</si>
  <si>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</si>
  <si>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</si>
  <si>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</si>
  <si>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</si>
  <si>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</si>
  <si>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</si>
  <si>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</si>
  <si>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</si>
  <si>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</si>
  <si>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</si>
  <si>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</si>
  <si>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</si>
  <si>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</si>
  <si>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</si>
  <si>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</si>
  <si>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</si>
  <si>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</si>
  <si>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</si>
  <si>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</si>
  <si>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</si>
  <si>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</si>
  <si>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</si>
  <si>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</si>
  <si>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</si>
  <si>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</si>
  <si>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</si>
  <si>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</si>
  <si>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</si>
  <si>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</si>
  <si>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</si>
  <si>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</si>
  <si>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</si>
  <si>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</si>
  <si>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</si>
  <si>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</si>
  <si>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</si>
  <si>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</si>
  <si>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</si>
  <si>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</si>
  <si>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</si>
  <si>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</si>
  <si>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</si>
  <si>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</si>
  <si>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</si>
  <si>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</si>
  <si>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</si>
  <si>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</si>
  <si>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</si>
  <si>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</si>
  <si>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</si>
  <si>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</si>
  <si>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</si>
  <si>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</si>
  <si>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</si>
  <si>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</si>
  <si>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</si>
  <si>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</si>
  <si>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</si>
  <si>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</si>
  <si>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</si>
  <si>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</si>
  <si>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</si>
  <si>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</si>
  <si>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</si>
  <si>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</si>
  <si>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</si>
  <si>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</si>
  <si>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</si>
  <si>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</si>
  <si>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</si>
  <si>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</si>
  <si>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</si>
  <si>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</si>
  <si>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</si>
  <si>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</si>
  <si>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</si>
  <si>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</si>
  <si>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</si>
  <si>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</si>
  <si>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</si>
  <si>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</si>
  <si>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</si>
  <si>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</si>
  <si>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</si>
  <si>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</si>
  <si>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</si>
  <si>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</si>
  <si>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</si>
  <si>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</si>
  <si>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</si>
  <si>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</si>
  <si>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</si>
  <si>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</si>
  <si>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</si>
  <si>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</si>
  <si>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</si>
  <si>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</si>
  <si>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</si>
  <si>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</si>
  <si>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</si>
  <si>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</si>
  <si>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</si>
  <si>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</si>
  <si>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</si>
  <si>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</si>
  <si>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</si>
  <si>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</si>
  <si>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</si>
  <si>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</si>
  <si>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</si>
  <si>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</si>
  <si>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</si>
  <si>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</si>
  <si>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</si>
  <si>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</si>
  <si>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</si>
  <si>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</si>
  <si>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</si>
  <si>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</si>
  <si>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</si>
  <si>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</si>
  <si>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</si>
  <si>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</si>
  <si>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</si>
  <si>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</si>
  <si>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</si>
  <si>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</si>
  <si>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</si>
  <si>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</si>
  <si>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</si>
  <si>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</si>
  <si>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</si>
  <si>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</si>
  <si>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</si>
  <si>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</si>
  <si>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</si>
  <si>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</si>
  <si>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</si>
  <si>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</si>
  <si>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</si>
  <si>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</si>
  <si>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</si>
  <si>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</si>
  <si>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</si>
  <si>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</si>
  <si>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</si>
  <si>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</si>
  <si>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</si>
  <si>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</si>
  <si>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</si>
  <si>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</si>
  <si>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</si>
  <si>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</si>
  <si>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</si>
  <si>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</si>
  <si>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</si>
  <si>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</si>
  <si>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</si>
  <si>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</si>
  <si>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</si>
  <si>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</si>
  <si>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</si>
  <si>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</si>
  <si>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</si>
  <si>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</si>
  <si>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</si>
  <si>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</si>
  <si>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</si>
  <si>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</si>
  <si>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</si>
  <si>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</si>
  <si>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</si>
  <si>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</si>
  <si>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</si>
  <si>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</si>
  <si>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</si>
  <si>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</si>
  <si>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</si>
  <si>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</si>
  <si>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</si>
  <si>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</si>
  <si>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</si>
  <si>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</si>
  <si>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</si>
  <si>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</si>
  <si>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</si>
  <si>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</si>
  <si>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</si>
  <si>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</si>
  <si>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</si>
  <si>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</si>
  <si>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</si>
  <si>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</si>
  <si>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</si>
  <si>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</si>
  <si>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</si>
  <si>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</si>
  <si>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</si>
  <si>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</si>
  <si>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</si>
  <si>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</si>
  <si>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</si>
  <si>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</si>
  <si>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</si>
  <si>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</si>
  <si>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</si>
  <si>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</si>
  <si>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</si>
  <si>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</si>
  <si>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</si>
  <si>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</si>
  <si>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</si>
  <si>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</si>
  <si>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</si>
  <si>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</si>
  <si>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</si>
  <si>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</si>
  <si>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</si>
  <si>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</si>
  <si>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</si>
  <si>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</si>
  <si>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</si>
  <si>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</si>
  <si>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</si>
  <si>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</si>
  <si>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</si>
  <si>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</si>
  <si>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</si>
  <si>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</si>
  <si>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</si>
  <si>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</si>
  <si>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</si>
  <si>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</si>
  <si>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</si>
  <si>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</si>
  <si>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</si>
  <si>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</si>
  <si>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</si>
  <si>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</si>
  <si>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</si>
  <si>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</si>
  <si>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</si>
  <si>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</si>
  <si>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</si>
  <si>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</si>
  <si>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</si>
  <si>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</si>
  <si>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</si>
  <si>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</si>
  <si>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</si>
  <si>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</si>
  <si>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</si>
  <si>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</si>
  <si>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</si>
  <si>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</si>
  <si>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</si>
  <si>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</si>
  <si>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</si>
  <si>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</si>
  <si>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</si>
  <si>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</si>
  <si>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</si>
  <si>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</si>
  <si>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</si>
  <si>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</si>
  <si>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</si>
  <si>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</si>
  <si>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</si>
  <si>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</si>
  <si>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</si>
  <si>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</si>
  <si>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</si>
  <si>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</si>
  <si>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</si>
  <si>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</si>
  <si>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</si>
  <si>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</si>
  <si>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</si>
  <si>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</si>
  <si>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</si>
  <si>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</si>
  <si>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</si>
  <si>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</si>
  <si>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</si>
  <si>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</si>
  <si>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</si>
  <si>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</si>
  <si>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</si>
  <si>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</si>
  <si>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</si>
  <si>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</si>
  <si>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</si>
  <si>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</si>
  <si>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</si>
  <si>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</si>
  <si>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</si>
  <si>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</si>
  <si>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</si>
  <si>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</si>
  <si>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</si>
  <si>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</si>
  <si>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</si>
  <si>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</si>
  <si>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</si>
  <si>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</si>
  <si>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</si>
  <si>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</si>
  <si>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</si>
  <si>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</si>
  <si>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</si>
  <si>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</si>
  <si>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</si>
  <si>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</si>
  <si>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</si>
  <si>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</si>
  <si>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</si>
  <si>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</si>
  <si>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</si>
  <si>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</si>
  <si>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</si>
  <si>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</si>
  <si>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</si>
  <si>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</si>
  <si>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</si>
  <si>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</si>
  <si>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</si>
  <si>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</si>
  <si>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</si>
  <si>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</si>
  <si>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</si>
  <si>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</si>
  <si>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</si>
  <si>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</si>
  <si>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</si>
  <si>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</si>
  <si>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</si>
  <si>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</si>
  <si>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</si>
  <si>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</si>
  <si>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</si>
  <si>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</si>
  <si>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</si>
  <si>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</si>
  <si>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</si>
  <si>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</si>
  <si>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</si>
  <si>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</si>
  <si>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</si>
  <si>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</si>
  <si>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</si>
  <si>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</si>
  <si>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</si>
  <si>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</si>
  <si>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</si>
  <si>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</si>
  <si>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</si>
  <si>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</si>
  <si>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</si>
  <si>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</si>
  <si>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</si>
  <si>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</si>
  <si>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</si>
  <si>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</si>
  <si>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</si>
  <si>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</si>
  <si>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</si>
  <si>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</si>
  <si>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</si>
  <si>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</si>
  <si>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</si>
  <si>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</si>
  <si>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</si>
  <si>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</si>
  <si>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</si>
  <si>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</si>
  <si>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</si>
  <si>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</si>
  <si>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</si>
  <si>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</si>
  <si>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</si>
  <si>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</si>
  <si>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</si>
  <si>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</si>
  <si>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</si>
  <si>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</si>
  <si>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</si>
  <si>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</si>
  <si>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</si>
  <si>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</si>
  <si>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</si>
  <si>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</si>
  <si>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</si>
  <si>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</si>
  <si>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</si>
  <si>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</si>
  <si>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</si>
  <si>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</si>
  <si>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</si>
  <si>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</si>
  <si>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</si>
  <si>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</si>
  <si>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</si>
  <si>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</si>
  <si>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</si>
  <si>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</si>
  <si>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</si>
  <si>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</si>
  <si>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</si>
  <si>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</si>
  <si>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</si>
  <si>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</si>
  <si>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</si>
  <si>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</si>
  <si>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</si>
  <si>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</si>
  <si>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</si>
  <si>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</si>
  <si>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</si>
  <si>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</si>
  <si>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</si>
  <si>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</si>
  <si>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</si>
  <si>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</si>
  <si>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</si>
  <si>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</si>
  <si>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</si>
  <si>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</si>
  <si>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</si>
  <si>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</si>
  <si>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</si>
  <si>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</si>
  <si>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</si>
  <si>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</si>
  <si>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</si>
  <si>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</si>
  <si>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</si>
  <si>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</si>
  <si>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</si>
  <si>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</si>
  <si>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</si>
  <si>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</si>
  <si>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</si>
  <si>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</si>
  <si>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</si>
  <si>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</si>
  <si>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</si>
  <si>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</si>
  <si>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</si>
  <si>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</si>
  <si>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</si>
  <si>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</si>
  <si>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</si>
  <si>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</si>
  <si>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</si>
  <si>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</si>
  <si>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</si>
  <si>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</si>
  <si>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</si>
  <si>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</si>
  <si>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</si>
  <si>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</si>
  <si>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</si>
  <si>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</si>
  <si>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</si>
  <si>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</si>
  <si>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</si>
  <si>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</si>
  <si>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</si>
  <si>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</si>
  <si>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</si>
  <si>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</si>
  <si>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</si>
  <si>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</si>
  <si>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</si>
  <si>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</si>
  <si>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</si>
  <si>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</si>
  <si>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</si>
  <si>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</si>
  <si>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</si>
  <si>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</si>
  <si>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</si>
  <si>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</si>
  <si>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</si>
  <si>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</si>
  <si>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</si>
  <si>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</si>
  <si>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</si>
  <si>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</si>
  <si>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</si>
  <si>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</si>
  <si>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</si>
  <si>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</si>
  <si>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</si>
  <si>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</si>
  <si>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</si>
  <si>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</si>
  <si>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</si>
  <si>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</si>
  <si>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</si>
  <si>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</si>
  <si>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</si>
  <si>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</si>
  <si>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</si>
  <si>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</si>
  <si>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</si>
  <si>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</si>
  <si>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</si>
  <si>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</si>
  <si>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</si>
  <si>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</si>
  <si>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</si>
  <si>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</si>
  <si>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</si>
  <si>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</si>
  <si>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</si>
  <si>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</si>
  <si>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</si>
  <si>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</si>
  <si>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</si>
  <si>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</si>
  <si>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</si>
  <si>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</si>
  <si>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</si>
  <si>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</si>
  <si>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</si>
  <si>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</si>
  <si>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</si>
  <si>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</si>
  <si>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</si>
  <si>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</si>
  <si>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</si>
  <si>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</si>
  <si>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</si>
  <si>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</si>
  <si>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</si>
  <si>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</si>
  <si>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</si>
  <si>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</si>
  <si>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</si>
  <si>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</si>
  <si>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</si>
  <si>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</si>
  <si>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</si>
  <si>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</si>
  <si>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</si>
  <si>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</si>
  <si>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</si>
  <si>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</si>
  <si>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</si>
  <si>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</si>
  <si>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</si>
  <si>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</si>
  <si>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</si>
  <si>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</si>
  <si>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</si>
  <si>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</si>
  <si>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</si>
  <si>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</si>
  <si>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</si>
  <si>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</si>
  <si>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</si>
  <si>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</si>
  <si>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</si>
  <si>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</si>
  <si>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</si>
  <si>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</si>
  <si>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</si>
  <si>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</si>
  <si>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</si>
  <si>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</si>
  <si>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</si>
  <si>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</si>
  <si>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</si>
  <si>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</si>
  <si>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</si>
  <si>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</si>
  <si>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</si>
  <si>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</si>
  <si>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</si>
  <si>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</si>
  <si>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</si>
  <si>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</si>
  <si>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</si>
  <si>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</si>
  <si>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</si>
  <si>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</si>
  <si>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</si>
  <si>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</si>
  <si>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</si>
  <si>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</si>
  <si>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</si>
  <si>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</si>
  <si>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</si>
  <si>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</si>
  <si>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</si>
  <si>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</si>
  <si>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</si>
  <si>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</si>
  <si>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</si>
  <si>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</si>
  <si>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</si>
  <si>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</si>
  <si>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</si>
  <si>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</si>
  <si>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</si>
  <si>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</si>
  <si>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</si>
  <si>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</si>
  <si>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</si>
  <si>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</si>
  <si>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</si>
  <si>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</si>
  <si>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</si>
  <si>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</si>
  <si>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</si>
  <si>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</si>
  <si>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</si>
  <si>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</si>
  <si>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</si>
  <si>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</si>
  <si>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</si>
  <si>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</si>
  <si>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</si>
  <si>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</si>
  <si>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</si>
  <si>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</si>
  <si>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</si>
  <si>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</si>
  <si>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</si>
  <si>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</si>
  <si>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</si>
  <si>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</si>
  <si>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</si>
  <si>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</si>
  <si>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</si>
  <si>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</si>
  <si>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</si>
  <si>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</si>
  <si>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</si>
  <si>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</si>
  <si>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</si>
  <si>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</si>
  <si>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</si>
  <si>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</si>
  <si>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</si>
  <si>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</si>
  <si>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</si>
  <si>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</si>
  <si>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</si>
  <si>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</si>
  <si>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</si>
  <si>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</si>
  <si>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</si>
  <si>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</si>
  <si>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</si>
  <si>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</si>
  <si>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</si>
  <si>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</si>
  <si>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</si>
  <si>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</si>
  <si>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</si>
  <si>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</si>
  <si>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</si>
  <si>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</si>
  <si>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</si>
  <si>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</si>
  <si>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</si>
  <si>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</si>
  <si>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</si>
  <si>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</si>
  <si>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</si>
  <si>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</si>
  <si>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</si>
  <si>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</si>
  <si>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</si>
  <si>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</si>
  <si>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</si>
  <si>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</si>
  <si>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</si>
  <si>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</si>
  <si>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</si>
  <si>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</si>
  <si>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</si>
  <si>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</si>
  <si>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</si>
  <si>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</si>
  <si>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</si>
  <si>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</si>
  <si>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</si>
  <si>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</si>
  <si>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</si>
  <si>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</si>
  <si>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</si>
  <si>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</si>
  <si>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</si>
  <si>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</si>
  <si>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</si>
  <si>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</si>
  <si>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</si>
  <si>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</si>
  <si>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</si>
  <si>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</si>
  <si>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</si>
  <si>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</si>
  <si>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</si>
  <si>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</si>
  <si>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</si>
  <si>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</si>
  <si>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</si>
  <si>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</si>
  <si>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</si>
  <si>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</si>
  <si>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</si>
  <si>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</si>
  <si>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</si>
  <si>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</si>
  <si>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</si>
  <si>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</si>
  <si>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</si>
  <si>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</si>
  <si>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</si>
  <si>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</si>
  <si>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</si>
  <si>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</si>
  <si>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</si>
  <si>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</si>
  <si>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</si>
  <si>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</si>
  <si>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</si>
  <si>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</si>
  <si>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</si>
  <si>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</si>
  <si>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</si>
  <si>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</si>
  <si>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</si>
  <si>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</si>
  <si>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</si>
  <si>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</si>
  <si>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</si>
  <si>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</si>
  <si>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</si>
  <si>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</si>
  <si>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</si>
  <si>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</si>
  <si>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</si>
  <si>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</si>
  <si>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</si>
  <si>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</si>
  <si>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</si>
  <si>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</si>
  <si>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</si>
  <si>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</si>
  <si>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</si>
  <si>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</si>
  <si>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</si>
  <si>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</si>
  <si>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</si>
  <si>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</si>
  <si>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</si>
  <si>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</si>
  <si>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</si>
  <si>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</si>
  <si>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</si>
  <si>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</si>
  <si>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</si>
  <si>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</si>
  <si>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</si>
  <si>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</si>
  <si>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</si>
  <si>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</si>
  <si>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</si>
  <si>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</si>
  <si>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</si>
  <si>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</si>
  <si>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</si>
  <si>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</si>
  <si>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</si>
  <si>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</si>
  <si>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</si>
  <si>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</si>
  <si>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</si>
  <si>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</si>
  <si>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</si>
  <si>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</si>
  <si>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</si>
  <si>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</si>
  <si>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</si>
  <si>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</si>
  <si>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</si>
  <si>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</si>
  <si>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</si>
  <si>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</si>
  <si>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</si>
  <si>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</si>
  <si>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</si>
  <si>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</si>
  <si>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</si>
  <si>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</si>
  <si>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</si>
  <si>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</si>
  <si>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</si>
  <si>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</si>
  <si>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</si>
  <si>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</si>
  <si>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</si>
  <si>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</si>
  <si>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</si>
  <si>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</si>
  <si>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</si>
  <si>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</si>
  <si>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</si>
  <si>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</si>
  <si>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</si>
  <si>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</si>
  <si>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</si>
  <si>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</si>
  <si>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</si>
  <si>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</si>
  <si>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</si>
  <si>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</si>
  <si>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</si>
  <si>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</si>
  <si>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</si>
  <si>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</si>
  <si>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</si>
  <si>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</si>
  <si>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</si>
  <si>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</si>
  <si>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</si>
  <si>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</si>
  <si>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</si>
  <si>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</si>
  <si>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</si>
  <si>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</si>
  <si>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</si>
  <si>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</si>
  <si>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</si>
  <si>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</si>
  <si>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</si>
  <si>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</si>
  <si>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</si>
  <si>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</si>
  <si>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</si>
  <si>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</si>
  <si>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</si>
  <si>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</si>
  <si>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</si>
  <si>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</si>
  <si>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</si>
  <si>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</si>
  <si>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</si>
  <si>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</si>
  <si>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</si>
  <si>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</si>
  <si>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</si>
  <si>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</si>
  <si>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</si>
  <si>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</si>
  <si>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</si>
  <si>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</si>
  <si>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</si>
  <si>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</si>
  <si>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</si>
  <si>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</si>
  <si>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</si>
  <si>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</si>
  <si>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</si>
  <si>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</si>
  <si>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</si>
  <si>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</si>
  <si>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</si>
  <si>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</si>
  <si>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</si>
  <si>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</si>
  <si>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</si>
  <si>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</si>
  <si>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</si>
  <si>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</si>
  <si>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</si>
  <si>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</si>
  <si>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</si>
  <si>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</si>
  <si>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</si>
  <si>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</si>
  <si>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</si>
  <si>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</si>
  <si>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</si>
  <si>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</si>
  <si>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</si>
  <si>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</si>
  <si>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</si>
  <si>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</si>
  <si>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</si>
  <si>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</si>
  <si>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</si>
  <si>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</si>
  <si>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</si>
  <si>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</si>
  <si>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</si>
  <si>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</si>
  <si>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</si>
  <si>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</si>
  <si>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</si>
  <si>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</si>
  <si>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</si>
  <si>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</si>
  <si>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</si>
  <si>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</si>
  <si>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</si>
  <si>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</si>
  <si>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</si>
  <si>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</si>
  <si>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</si>
  <si>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</si>
  <si>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</si>
  <si>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</si>
  <si>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</si>
  <si>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</si>
  <si>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</si>
  <si>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</si>
  <si>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</si>
  <si>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</si>
  <si>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</si>
  <si>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</si>
  <si>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</si>
  <si>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</si>
  <si>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</si>
  <si>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</si>
  <si>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</si>
  <si>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</si>
  <si>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</si>
  <si>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</si>
  <si>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</si>
  <si>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</si>
  <si>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</si>
  <si>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</si>
  <si>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</si>
  <si>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</si>
  <si>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</si>
  <si>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</si>
  <si>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</si>
  <si>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</si>
  <si>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</si>
  <si>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</si>
  <si>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</si>
  <si>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</si>
  <si>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</si>
  <si>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</si>
  <si>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</si>
  <si>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</si>
  <si>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</si>
  <si>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</si>
  <si>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</si>
  <si>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</si>
  <si>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</si>
  <si>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</si>
  <si>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</si>
  <si>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</si>
  <si>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</si>
  <si>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</si>
  <si>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</si>
  <si>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</si>
  <si>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</si>
  <si>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</si>
  <si>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</si>
  <si>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</si>
  <si>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</si>
  <si>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</si>
  <si>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</si>
  <si>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</si>
  <si>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</si>
  <si>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</si>
  <si>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</si>
  <si>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</si>
  <si>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</si>
  <si>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</si>
  <si>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</si>
  <si>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</si>
  <si>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</si>
  <si>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</si>
  <si>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</si>
  <si>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</si>
  <si>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</si>
  <si>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</si>
  <si>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</si>
  <si>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</si>
  <si>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</si>
  <si>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</si>
  <si>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</si>
  <si>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</si>
  <si>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</si>
  <si>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</si>
  <si>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</si>
  <si>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</si>
  <si>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</si>
  <si>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</si>
  <si>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</si>
  <si>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</si>
  <si>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</si>
  <si>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</si>
  <si>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</si>
  <si>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</si>
  <si>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</si>
  <si>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</si>
  <si>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</si>
  <si>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</si>
  <si>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</si>
  <si>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</si>
  <si>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</si>
  <si>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</si>
  <si>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</si>
  <si>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</si>
  <si>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</si>
  <si>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</si>
  <si>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</si>
  <si>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</si>
  <si>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</si>
  <si>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</si>
  <si>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</si>
  <si>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</si>
  <si>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</si>
  <si>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</si>
  <si>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</si>
  <si>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</si>
  <si>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</si>
  <si>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</si>
  <si>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</si>
  <si>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</si>
  <si>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</si>
  <si>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</si>
  <si>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</si>
  <si>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</si>
  <si>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</si>
  <si>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</si>
  <si>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</si>
  <si>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</si>
  <si>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</si>
  <si>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</si>
  <si>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</si>
  <si>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</si>
  <si>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</si>
  <si>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</si>
  <si>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</si>
  <si>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</si>
  <si>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</si>
  <si>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</si>
  <si>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</si>
  <si>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</si>
  <si>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</si>
  <si>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</si>
  <si>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</si>
  <si>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</si>
  <si>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</si>
  <si>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</si>
  <si>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</si>
  <si>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</si>
  <si>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</si>
  <si>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</si>
  <si>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</si>
  <si>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</si>
  <si>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</si>
  <si>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</si>
  <si>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</si>
  <si>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</si>
  <si>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</si>
  <si>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</si>
  <si>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</si>
  <si>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</si>
  <si>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</si>
  <si>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</si>
  <si>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</si>
  <si>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</si>
  <si>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</si>
  <si>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</si>
  <si>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</si>
  <si>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</si>
  <si>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</si>
  <si>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</si>
  <si>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</si>
  <si>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</si>
  <si>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</si>
  <si>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</si>
  <si>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</si>
  <si>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</si>
  <si>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</si>
  <si>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</si>
  <si>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</si>
  <si>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</si>
  <si>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</si>
  <si>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</si>
  <si>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</si>
  <si>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</si>
  <si>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</si>
  <si>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</si>
  <si>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</si>
  <si>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</si>
  <si>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</si>
  <si>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</si>
  <si>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</si>
  <si>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</si>
  <si>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</si>
  <si>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</si>
  <si>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</si>
  <si>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</si>
  <si>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</si>
  <si>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</si>
  <si>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</si>
  <si>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</si>
  <si>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</si>
  <si>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</si>
  <si>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</si>
  <si>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</si>
  <si>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</si>
  <si>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</si>
  <si>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</si>
  <si>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</si>
  <si>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</si>
  <si>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</si>
  <si>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</si>
  <si>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</si>
  <si>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</si>
  <si>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</si>
  <si>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</si>
  <si>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</si>
  <si>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</si>
  <si>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</si>
  <si>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</si>
  <si>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</si>
  <si>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</si>
  <si>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</si>
  <si>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</si>
  <si>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</si>
  <si>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</si>
  <si>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</si>
  <si>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</si>
  <si>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</si>
  <si>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</si>
  <si>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</si>
  <si>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</si>
  <si>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</si>
  <si>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</si>
  <si>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</si>
  <si>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</si>
  <si>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</si>
  <si>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</si>
  <si>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</si>
  <si>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</si>
  <si>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</si>
  <si>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</si>
  <si>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</si>
  <si>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</si>
  <si>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</si>
  <si>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</si>
  <si>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</si>
  <si>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</si>
  <si>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</si>
  <si>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</si>
  <si>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</si>
  <si>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</si>
  <si>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</si>
  <si>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</si>
  <si>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</si>
  <si>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</si>
  <si>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</si>
  <si>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</si>
  <si>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</si>
  <si>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</si>
  <si>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</si>
  <si>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</si>
  <si>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</si>
  <si>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</si>
  <si>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</si>
  <si>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</si>
  <si>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</si>
  <si>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</si>
  <si>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</si>
  <si>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</si>
  <si>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</si>
  <si>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</si>
  <si>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</si>
  <si>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</si>
  <si>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</si>
  <si>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</si>
  <si>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</si>
  <si>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</si>
  <si>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</si>
  <si>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</si>
  <si>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</si>
  <si>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</si>
  <si>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</si>
  <si>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</si>
  <si>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</si>
  <si>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</si>
  <si>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</si>
  <si>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</si>
  <si>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</si>
  <si>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</si>
  <si>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</si>
  <si>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</si>
  <si>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</si>
  <si>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</si>
  <si>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</si>
  <si>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</si>
  <si>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</si>
  <si>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</si>
  <si>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</si>
  <si>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</si>
  <si>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</si>
  <si>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</si>
  <si>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</si>
  <si>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</si>
  <si>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</si>
  <si>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</si>
  <si>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</si>
  <si>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</si>
  <si>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</si>
  <si>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</si>
  <si>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</si>
  <si>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</si>
  <si>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</si>
  <si>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</si>
  <si>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</si>
  <si>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</si>
  <si>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</si>
  <si>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</si>
  <si>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</si>
  <si>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</si>
  <si>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</si>
  <si>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</si>
  <si>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</si>
  <si>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</si>
  <si>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</si>
  <si>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</si>
  <si>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</si>
  <si>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</si>
  <si>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</si>
  <si>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</si>
  <si>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</si>
  <si>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</si>
  <si>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</si>
  <si>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</si>
  <si>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</si>
  <si>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</si>
  <si>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</si>
  <si>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</si>
  <si>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</si>
  <si>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</si>
  <si>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</si>
  <si>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</si>
  <si>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</si>
  <si>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</si>
  <si>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</si>
  <si>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</si>
  <si>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</si>
  <si>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</si>
  <si>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</si>
  <si>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</si>
  <si>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</si>
  <si>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</si>
  <si>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</si>
  <si>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</si>
  <si>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</si>
  <si>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</si>
  <si>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</si>
  <si>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</si>
  <si>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</si>
  <si>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</si>
  <si>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</si>
  <si>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</si>
  <si>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</si>
  <si>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</si>
  <si>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</si>
  <si>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</si>
  <si>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</si>
  <si>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</si>
  <si>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</si>
  <si>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</si>
  <si>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</si>
  <si>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</si>
  <si>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</si>
  <si>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</si>
  <si>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</si>
  <si>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</si>
  <si>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</si>
  <si>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</si>
  <si>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</si>
  <si>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</si>
  <si>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</si>
  <si>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</si>
  <si>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</si>
  <si>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</si>
  <si>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</si>
  <si>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</si>
  <si>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</si>
  <si>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</si>
  <si>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</si>
  <si>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</si>
  <si>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</si>
  <si>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</si>
  <si>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</si>
  <si>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</si>
  <si>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</si>
  <si>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</si>
  <si>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</si>
  <si>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</si>
  <si>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</si>
  <si>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</si>
  <si>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</si>
  <si>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</si>
  <si>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</si>
  <si>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</si>
  <si>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</si>
  <si>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</si>
  <si>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</si>
  <si>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</si>
  <si>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</si>
  <si>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</si>
  <si>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</si>
  <si>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</si>
  <si>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</si>
  <si>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</si>
  <si>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</si>
  <si>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</si>
  <si>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</si>
  <si>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</si>
  <si>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</si>
  <si>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</si>
  <si>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</si>
  <si>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</si>
  <si>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</si>
  <si>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</si>
  <si>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</si>
  <si>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</si>
  <si>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</si>
  <si>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</si>
  <si>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</si>
  <si>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</si>
  <si>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</si>
  <si>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</si>
  <si>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</si>
  <si>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</si>
  <si>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</si>
  <si>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</si>
  <si>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</si>
  <si>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</si>
  <si>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</si>
  <si>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</si>
  <si>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</si>
  <si>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</si>
  <si>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</si>
  <si>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</si>
  <si>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</si>
  <si>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</si>
  <si>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</si>
  <si>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</si>
  <si>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</si>
  <si>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</si>
  <si>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</si>
  <si>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</si>
  <si>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</si>
  <si>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</si>
  <si>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</si>
  <si>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</si>
  <si>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</si>
  <si>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</si>
  <si>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</si>
  <si>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</si>
  <si>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</si>
  <si>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</si>
  <si>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</si>
  <si>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</si>
  <si>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</si>
  <si>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</si>
  <si>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</si>
  <si>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</si>
  <si>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</si>
  <si>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</si>
  <si>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</si>
  <si>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</si>
  <si>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</si>
  <si>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</si>
  <si>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</si>
  <si>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</si>
  <si>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</si>
  <si>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</si>
  <si>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</si>
  <si>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</si>
  <si>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</si>
  <si>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</si>
  <si>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</si>
  <si>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</si>
  <si>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</si>
  <si>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</si>
  <si>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</si>
  <si>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</si>
  <si>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</si>
  <si>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</si>
  <si>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</si>
  <si>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</si>
  <si>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</si>
  <si>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</si>
  <si>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</si>
  <si>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</si>
  <si>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</si>
  <si>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</si>
  <si>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</si>
  <si>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</si>
  <si>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</si>
  <si>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</si>
  <si>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</si>
  <si>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</si>
  <si>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</si>
  <si>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</si>
  <si>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</si>
  <si>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</si>
  <si>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</si>
  <si>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</si>
  <si>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</si>
  <si>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</si>
  <si>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</si>
  <si>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</si>
  <si>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</si>
  <si>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</si>
  <si>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</si>
  <si>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</si>
  <si>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</si>
  <si>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</si>
  <si>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</si>
  <si>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</si>
  <si>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</si>
  <si>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</si>
  <si>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</si>
  <si>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</si>
  <si>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</si>
  <si>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</si>
  <si>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</si>
  <si>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</si>
  <si>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</si>
  <si>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</si>
  <si>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</si>
  <si>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</si>
  <si>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</si>
  <si>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</si>
  <si>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</si>
  <si>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</si>
  <si>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</si>
  <si>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</si>
  <si>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</si>
  <si>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</si>
  <si>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</si>
  <si>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</si>
  <si>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</si>
  <si>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</si>
  <si>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</si>
  <si>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</si>
  <si>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</si>
  <si>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</si>
  <si>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</si>
  <si>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</si>
  <si>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</si>
  <si>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</si>
  <si>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</si>
  <si>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</si>
  <si>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</si>
  <si>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</si>
  <si>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</si>
  <si>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</si>
  <si>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</si>
  <si>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</si>
  <si>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</si>
  <si>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</si>
  <si>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</si>
  <si>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</si>
  <si>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</si>
  <si>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</si>
  <si>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</si>
  <si>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</si>
  <si>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</si>
  <si>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</si>
  <si>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</si>
  <si>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</si>
  <si>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</si>
  <si>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</si>
  <si>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</si>
  <si>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</si>
  <si>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</si>
  <si>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</si>
  <si>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</si>
  <si>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</si>
  <si>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</si>
  <si>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</si>
  <si>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</si>
  <si>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</si>
  <si>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</si>
  <si>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</si>
  <si>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</si>
  <si>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</si>
  <si>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</si>
  <si>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</si>
  <si>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</si>
  <si>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</si>
  <si>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</si>
  <si>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</si>
  <si>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</si>
  <si>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</si>
  <si>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</si>
  <si>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</si>
  <si>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</si>
  <si>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</si>
  <si>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</si>
  <si>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</si>
  <si>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</si>
  <si>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</si>
  <si>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</si>
  <si>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</si>
  <si>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</si>
  <si>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</si>
  <si>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</si>
  <si>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</si>
  <si>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</si>
  <si>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</si>
  <si>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</si>
  <si>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</si>
  <si>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</si>
  <si>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</si>
  <si>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</si>
  <si>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</si>
  <si>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</si>
  <si>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</si>
  <si>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</si>
  <si>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</si>
  <si>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</si>
  <si>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</si>
  <si>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</si>
  <si>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</si>
  <si>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</si>
  <si>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</si>
  <si>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</si>
  <si>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</si>
  <si>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</si>
  <si>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</si>
  <si>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</si>
  <si>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</si>
  <si>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</si>
  <si>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</si>
  <si>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</si>
  <si>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</si>
  <si>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</si>
  <si>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</si>
  <si>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</si>
  <si>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</si>
  <si>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</si>
  <si>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</si>
  <si>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</si>
  <si>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</si>
  <si>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</si>
  <si>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</si>
  <si>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</si>
  <si>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</si>
  <si>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</si>
  <si>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</si>
  <si>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</si>
  <si>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</si>
  <si>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</si>
  <si>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</si>
  <si>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</si>
  <si>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</si>
  <si>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</si>
  <si>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</si>
  <si>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</si>
  <si>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</si>
  <si>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</si>
  <si>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</si>
  <si>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</si>
  <si>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</si>
  <si>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</si>
  <si>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</si>
  <si>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</si>
  <si>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</si>
  <si>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</si>
  <si>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</si>
  <si>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</si>
  <si>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</si>
  <si>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</si>
  <si>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</si>
  <si>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</si>
  <si>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</si>
  <si>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</si>
  <si>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</si>
  <si>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</si>
  <si>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</si>
  <si>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</si>
  <si>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</si>
  <si>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</si>
  <si>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</si>
  <si>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</si>
  <si>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</si>
  <si>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</si>
  <si>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</si>
  <si>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</si>
  <si>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</si>
  <si>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</si>
  <si>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</si>
  <si>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</si>
  <si>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</si>
  <si>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</si>
  <si>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</si>
  <si>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</si>
  <si>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</si>
  <si>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</si>
  <si>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</si>
  <si>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</si>
  <si>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</si>
  <si>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</si>
  <si>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</si>
  <si>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</si>
  <si>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</si>
  <si>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</si>
  <si>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</si>
  <si>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</si>
  <si>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</si>
  <si>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</si>
  <si>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</si>
  <si>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</si>
  <si>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</si>
  <si>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</si>
  <si>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</si>
  <si>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</si>
  <si>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</si>
  <si>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</si>
  <si>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</si>
  <si>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</si>
  <si>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</si>
  <si>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</si>
  <si>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</si>
  <si>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</si>
  <si>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</si>
  <si>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</si>
  <si>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</si>
  <si>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</si>
  <si>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</si>
  <si>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</si>
  <si>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</si>
  <si>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</si>
  <si>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</si>
  <si>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</si>
  <si>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</si>
  <si>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</si>
  <si>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</si>
  <si>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</si>
  <si>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</si>
  <si>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</si>
  <si>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</si>
  <si>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</si>
  <si>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</si>
  <si>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</si>
  <si>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</si>
  <si>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</si>
  <si>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</si>
  <si>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</si>
  <si>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</si>
  <si>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</si>
  <si>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</si>
  <si>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</si>
  <si>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</si>
  <si>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</si>
  <si>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</si>
  <si>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</si>
  <si>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</si>
  <si>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</si>
  <si>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</si>
  <si>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</si>
  <si>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</si>
  <si>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</si>
  <si>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</si>
  <si>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</si>
  <si>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</si>
  <si>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</si>
  <si>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</si>
  <si>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</si>
  <si>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</si>
  <si>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</si>
  <si>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</si>
  <si>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</si>
  <si>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</si>
  <si>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</si>
  <si>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</si>
  <si>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</si>
  <si>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</si>
  <si>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</si>
  <si>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</si>
  <si>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</si>
  <si>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</si>
  <si>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</si>
  <si>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</si>
  <si>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</si>
  <si>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</si>
  <si>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</si>
  <si>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</si>
  <si>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</si>
  <si>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</si>
  <si>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</si>
  <si>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</si>
  <si>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</si>
  <si>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</si>
  <si>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</si>
  <si>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</si>
  <si>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</si>
  <si>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</si>
  <si>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</si>
  <si>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</si>
  <si>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</si>
  <si>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</si>
  <si>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</si>
  <si>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</si>
  <si>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</si>
  <si>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</si>
  <si>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</si>
  <si>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</si>
  <si>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</si>
  <si>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</si>
  <si>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</si>
  <si>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</si>
  <si>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</si>
  <si>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</si>
  <si>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</si>
  <si>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</si>
  <si>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</si>
  <si>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</si>
  <si>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</si>
  <si>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</si>
  <si>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</si>
  <si>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</si>
  <si>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</si>
  <si>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</si>
  <si>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</si>
  <si>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</si>
  <si>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</si>
  <si>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</si>
  <si>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</si>
  <si>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</si>
  <si>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</si>
  <si>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</si>
  <si>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</si>
  <si>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</si>
  <si>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</si>
  <si>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</si>
  <si>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</si>
  <si>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</si>
  <si>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</si>
  <si>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</si>
  <si>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</si>
  <si>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</si>
  <si>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</si>
  <si>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</si>
  <si>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</si>
  <si>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</si>
  <si>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</si>
  <si>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</si>
  <si>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</si>
  <si>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</si>
  <si>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</si>
  <si>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</si>
  <si>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</si>
  <si>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</si>
  <si>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</si>
  <si>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</si>
  <si>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</si>
  <si>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</si>
  <si>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</si>
  <si>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</si>
  <si>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</si>
  <si>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</si>
  <si>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</si>
  <si>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</si>
  <si>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</si>
  <si>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</si>
  <si>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</si>
  <si>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</si>
  <si>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</si>
  <si>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</si>
  <si>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</si>
  <si>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</si>
  <si>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</si>
  <si>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</si>
  <si>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</si>
  <si>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</si>
  <si>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</si>
  <si>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</si>
  <si>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</si>
  <si>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</si>
  <si>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</si>
  <si>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</si>
  <si>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</si>
  <si>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</si>
  <si>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</si>
  <si>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</si>
  <si>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</si>
  <si>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</si>
  <si>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</si>
  <si>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</si>
  <si>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</si>
  <si>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</si>
  <si>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</si>
  <si>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</si>
  <si>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</si>
  <si>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</si>
  <si>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</si>
  <si>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</si>
  <si>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</si>
  <si>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</si>
  <si>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</si>
  <si>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</si>
  <si>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</si>
  <si>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</si>
  <si>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</si>
  <si>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</si>
  <si>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</si>
  <si>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</si>
  <si>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</si>
  <si>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</si>
  <si>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</si>
  <si>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</si>
  <si>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</si>
  <si>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</si>
  <si>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</si>
  <si>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</si>
  <si>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</si>
  <si>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</si>
  <si>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</si>
  <si>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</si>
  <si>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</si>
  <si>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</si>
  <si>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</si>
  <si>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</si>
  <si>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</si>
  <si>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</si>
  <si>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</si>
  <si>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</si>
  <si>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</si>
  <si>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</si>
  <si>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</si>
  <si>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</si>
  <si>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</si>
  <si>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</si>
  <si>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</si>
  <si>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</si>
  <si>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</si>
  <si>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</si>
  <si>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</si>
  <si>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</si>
  <si>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</si>
  <si>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</si>
  <si>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</si>
  <si>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</si>
  <si>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</si>
  <si>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</si>
  <si>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</si>
  <si>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</si>
  <si>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</si>
  <si>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</si>
  <si>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</si>
  <si>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</si>
  <si>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</si>
  <si>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</si>
  <si>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</si>
  <si>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</si>
  <si>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</si>
  <si>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</si>
  <si>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</si>
  <si>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</si>
  <si>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</si>
  <si>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</si>
  <si>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</si>
  <si>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</si>
  <si>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</si>
  <si>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</si>
  <si>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</si>
  <si>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</si>
  <si>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</si>
  <si>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</si>
  <si>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</si>
  <si>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</si>
  <si>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</si>
  <si>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</si>
  <si>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</si>
  <si>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</si>
  <si>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</si>
  <si>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</si>
  <si>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</si>
  <si>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</si>
  <si>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</si>
  <si>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</si>
  <si>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</si>
  <si>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</si>
  <si>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</si>
  <si>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</si>
  <si>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</si>
  <si>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</si>
  <si>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</si>
  <si>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</si>
  <si>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</si>
  <si>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</si>
  <si>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</si>
  <si>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</si>
  <si>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</si>
  <si>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</si>
  <si>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</si>
  <si>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</si>
  <si>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</si>
  <si>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</si>
  <si>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</si>
  <si>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</si>
  <si>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</si>
  <si>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</si>
  <si>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</si>
  <si>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</si>
  <si>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</si>
  <si>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</si>
  <si>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</si>
  <si>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</si>
  <si>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</si>
  <si>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</si>
  <si>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</si>
  <si>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</si>
  <si>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</si>
  <si>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</si>
  <si>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</si>
  <si>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</si>
  <si>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</si>
  <si>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</si>
  <si>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</si>
  <si>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</si>
  <si>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</si>
  <si>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</si>
  <si>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</si>
  <si>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</si>
  <si>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</si>
  <si>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</si>
  <si>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</si>
  <si>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</si>
  <si>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</si>
  <si>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</si>
  <si>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</si>
  <si>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</si>
  <si>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</si>
  <si>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</si>
  <si>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</si>
  <si>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</si>
  <si>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</si>
  <si>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</si>
  <si>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</si>
  <si>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</si>
  <si>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</si>
  <si>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</si>
  <si>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</si>
  <si>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</si>
  <si>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</si>
  <si>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</si>
  <si>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</si>
  <si>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</si>
  <si>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</si>
  <si>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</si>
  <si>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</si>
  <si>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</si>
  <si>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</si>
  <si>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</si>
  <si>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</si>
  <si>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</si>
  <si>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</si>
  <si>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</si>
  <si>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</si>
  <si>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</si>
  <si>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</si>
  <si>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</si>
  <si>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</si>
  <si>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</si>
  <si>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</si>
  <si>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</si>
  <si>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</si>
  <si>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</si>
  <si>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</si>
  <si>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</si>
  <si>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</si>
  <si>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</si>
  <si>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</si>
  <si>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</si>
  <si>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</si>
  <si>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</si>
  <si>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</si>
  <si>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</si>
  <si>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</si>
  <si>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</si>
  <si>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</si>
  <si>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</si>
  <si>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</si>
  <si>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</si>
  <si>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</si>
  <si>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</si>
  <si>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</si>
  <si>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</si>
  <si>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</si>
  <si>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</si>
  <si>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</si>
  <si>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</si>
  <si>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</si>
  <si>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</si>
  <si>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</si>
  <si>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</si>
  <si>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</si>
  <si>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</si>
  <si>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</si>
  <si>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</si>
  <si>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</si>
  <si>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</si>
  <si>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</si>
  <si>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</si>
  <si>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</si>
  <si>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</si>
  <si>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</si>
  <si>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</si>
  <si>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</si>
  <si>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</si>
  <si>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</si>
  <si>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</si>
  <si>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</si>
  <si>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</si>
  <si>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</si>
  <si>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</si>
  <si>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</si>
  <si>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</si>
  <si>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</si>
  <si>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</si>
  <si>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</si>
  <si>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</si>
  <si>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</si>
  <si>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</si>
  <si>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</si>
  <si>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</si>
  <si>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</si>
  <si>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</si>
  <si>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</si>
  <si>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</si>
  <si>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</si>
  <si>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</si>
  <si>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</si>
  <si>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</si>
  <si>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</si>
  <si>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</si>
  <si>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</si>
  <si>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</si>
  <si>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</si>
  <si>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</si>
  <si>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</si>
  <si>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</si>
  <si>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</si>
  <si>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</si>
  <si>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</si>
  <si>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</si>
  <si>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</si>
  <si>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</si>
  <si>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</si>
  <si>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</si>
  <si>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</si>
  <si>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</si>
  <si>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</si>
  <si>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</si>
  <si>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</si>
  <si>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</si>
  <si>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</si>
  <si>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</si>
  <si>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</si>
  <si>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</si>
  <si>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</si>
  <si>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</si>
  <si>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</si>
  <si>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</si>
  <si>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</si>
  <si>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</si>
  <si>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</si>
  <si>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</si>
  <si>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</si>
  <si>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</si>
  <si>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</si>
  <si>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</si>
  <si>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</si>
  <si>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</si>
  <si>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</si>
  <si>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</si>
  <si>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</si>
  <si>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</si>
  <si>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</si>
  <si>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</si>
  <si>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</si>
  <si>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</si>
  <si>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</si>
  <si>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</si>
  <si>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</si>
  <si>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</si>
  <si>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</si>
  <si>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</si>
  <si>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</si>
  <si>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</si>
  <si>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</si>
  <si>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</si>
  <si>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</si>
  <si>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</si>
  <si>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</si>
  <si>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</si>
  <si>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</si>
  <si>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</si>
  <si>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</si>
  <si>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</si>
  <si>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</si>
  <si>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</si>
  <si>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</si>
  <si>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</si>
  <si>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</si>
  <si>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</si>
  <si>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</si>
  <si>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</si>
  <si>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</si>
  <si>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</si>
  <si>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</si>
  <si>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</si>
  <si>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</si>
  <si>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</si>
  <si>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</si>
  <si>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</si>
  <si>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</si>
  <si>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</si>
  <si>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</si>
  <si>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</si>
  <si>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</si>
  <si>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</si>
  <si>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</si>
  <si>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</si>
  <si>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</si>
  <si>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</si>
  <si>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</si>
  <si>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</si>
  <si>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</si>
  <si>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</si>
  <si>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</si>
  <si>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</si>
  <si>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</si>
  <si>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</si>
  <si>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</si>
  <si>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</si>
  <si>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</si>
  <si>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</si>
  <si>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</si>
  <si>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</si>
  <si>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</si>
  <si>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</si>
  <si>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</si>
  <si>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</si>
  <si>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</si>
  <si>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</si>
  <si>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</si>
  <si>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</si>
  <si>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</si>
  <si>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</si>
  <si>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</si>
  <si>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</si>
  <si>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</si>
  <si>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</si>
  <si>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</si>
  <si>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</si>
  <si>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</si>
  <si>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</si>
  <si>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</si>
  <si>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</si>
  <si>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</si>
  <si>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</si>
  <si>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</si>
  <si>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</si>
  <si>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</si>
  <si>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</si>
  <si>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</si>
  <si>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</si>
  <si>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</si>
  <si>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</si>
  <si>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</si>
  <si>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</si>
  <si>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</si>
  <si>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</si>
  <si>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</si>
  <si>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</si>
  <si>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</si>
  <si>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</si>
  <si>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</si>
  <si>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</si>
  <si>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</si>
  <si>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</si>
  <si>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</si>
  <si>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</si>
  <si>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</si>
  <si>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</si>
  <si>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</si>
  <si>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</si>
  <si>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</si>
  <si>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</si>
  <si>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</si>
  <si>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</si>
  <si>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</si>
  <si>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</si>
  <si>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</si>
  <si>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</si>
  <si>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</si>
  <si>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</si>
  <si>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</si>
  <si>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</si>
  <si>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</si>
  <si>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</si>
  <si>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</si>
  <si>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</si>
  <si>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</si>
  <si>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</si>
  <si>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</si>
  <si>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</si>
  <si>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</si>
  <si>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</si>
  <si>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</si>
  <si>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</si>
  <si>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</si>
  <si>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</si>
  <si>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</si>
  <si>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</si>
  <si>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</si>
  <si>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</si>
  <si>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</si>
  <si>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</si>
  <si>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</si>
  <si>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</si>
  <si>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</si>
  <si>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</si>
  <si>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</si>
  <si>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</si>
  <si>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</si>
  <si>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</si>
  <si>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</si>
  <si>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</si>
  <si>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</si>
  <si>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</si>
  <si>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</si>
  <si>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</si>
  <si>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</si>
  <si>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</si>
  <si>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</si>
  <si>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</si>
  <si>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</si>
  <si>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</si>
  <si>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</si>
  <si>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</si>
  <si>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</si>
  <si>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</si>
  <si>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</si>
  <si>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</si>
  <si>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</si>
  <si>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</si>
  <si>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</si>
  <si>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</si>
  <si>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</si>
  <si>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</si>
  <si>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</si>
  <si>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</si>
  <si>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</si>
  <si>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</si>
  <si>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</si>
  <si>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</si>
  <si>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</si>
  <si>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</si>
  <si>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</si>
  <si>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</si>
  <si>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</si>
  <si>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</si>
  <si>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</si>
  <si>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</si>
  <si>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</si>
  <si>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</si>
  <si>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</si>
  <si>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</si>
  <si>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</si>
  <si>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</si>
  <si>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</si>
  <si>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</si>
  <si>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</si>
  <si>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</si>
  <si>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</si>
  <si>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</si>
  <si>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</si>
  <si>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</si>
  <si>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</si>
  <si>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</si>
  <si>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</si>
  <si>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</si>
  <si>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</si>
  <si>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</si>
  <si>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</si>
  <si>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</si>
  <si>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</si>
  <si>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</si>
  <si>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</si>
  <si>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</si>
  <si>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</si>
  <si>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</si>
  <si>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</si>
  <si>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</si>
  <si>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</si>
  <si>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</si>
  <si>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</si>
  <si>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</si>
  <si>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</si>
  <si>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</si>
  <si>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</si>
  <si>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</si>
  <si>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</si>
  <si>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</si>
  <si>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</si>
  <si>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</si>
  <si>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</si>
  <si>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</si>
  <si>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</si>
  <si>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</si>
  <si>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</si>
  <si>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</si>
  <si>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</si>
  <si>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</si>
  <si>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</si>
  <si>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</si>
  <si>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</si>
  <si>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</si>
  <si>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</si>
  <si>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</si>
  <si>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</si>
  <si>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</si>
  <si>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</si>
  <si>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</si>
  <si>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</si>
  <si>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</si>
  <si>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</si>
  <si>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</si>
  <si>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</si>
  <si>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</si>
  <si>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</si>
  <si>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</si>
  <si>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</si>
  <si>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</si>
  <si>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</si>
  <si>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</si>
  <si>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</si>
  <si>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</si>
  <si>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</si>
  <si>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</si>
  <si>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</si>
  <si>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</si>
  <si>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</si>
  <si>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</si>
  <si>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</si>
  <si>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</si>
  <si>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</si>
  <si>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</si>
  <si>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</si>
  <si>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</si>
  <si>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</si>
  <si>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</si>
  <si>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</si>
  <si>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</si>
  <si>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</si>
  <si>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</si>
  <si>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</si>
  <si>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</si>
  <si>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</si>
  <si>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</si>
  <si>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</si>
  <si>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</si>
  <si>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</si>
  <si>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</si>
  <si>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</si>
  <si>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</si>
  <si>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</si>
  <si>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</si>
  <si>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</si>
  <si>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</si>
  <si>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</si>
  <si>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</si>
  <si>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</si>
  <si>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</si>
  <si>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</si>
  <si>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</si>
  <si>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</si>
  <si>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</si>
  <si>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</si>
  <si>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</si>
  <si>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</si>
  <si>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</si>
  <si>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</si>
  <si>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</si>
  <si>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</si>
  <si>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</si>
  <si>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</si>
  <si>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</si>
  <si>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</si>
  <si>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</si>
  <si>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</si>
  <si>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</si>
  <si>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</si>
  <si>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</si>
  <si>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</si>
  <si>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</si>
  <si>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</si>
  <si>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</si>
  <si>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</si>
  <si>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</si>
  <si>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</si>
  <si>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</si>
  <si>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</si>
  <si>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</si>
  <si>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</si>
  <si>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</si>
  <si>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</si>
  <si>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</si>
  <si>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</si>
  <si>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</si>
  <si>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</si>
  <si>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</si>
  <si>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</si>
  <si>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</si>
  <si>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</si>
  <si>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</si>
  <si>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</si>
  <si>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</si>
  <si>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</si>
  <si>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</si>
  <si>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</si>
  <si>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</si>
  <si>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</si>
  <si>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</si>
  <si>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</si>
  <si>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</si>
  <si>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</si>
  <si>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</si>
  <si>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</si>
  <si>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</si>
  <si>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</si>
  <si>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</si>
  <si>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</si>
  <si>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</si>
  <si>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</si>
  <si>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</si>
  <si>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</si>
  <si>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</si>
  <si>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</si>
  <si>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</si>
  <si>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</si>
  <si>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</si>
  <si>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</si>
  <si>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</si>
  <si>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</si>
  <si>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</si>
  <si>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</si>
  <si>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</si>
  <si>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</si>
  <si>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</si>
  <si>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</si>
  <si>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</si>
  <si>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</si>
  <si>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</si>
  <si>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</si>
  <si>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</si>
  <si>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</si>
  <si>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</si>
  <si>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</si>
  <si>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</si>
  <si>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</si>
  <si>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</si>
  <si>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</si>
  <si>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</si>
  <si>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</si>
  <si>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</si>
  <si>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</si>
  <si>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</si>
  <si>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</si>
  <si>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</si>
  <si>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</si>
  <si>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</si>
  <si>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</si>
  <si>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</si>
  <si>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</si>
  <si>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</si>
  <si>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</si>
  <si>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</si>
  <si>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</si>
  <si>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</si>
  <si>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</si>
  <si>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</si>
  <si>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</si>
  <si>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</si>
  <si>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</si>
  <si>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</si>
  <si>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</si>
  <si>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</si>
  <si>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</si>
  <si>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</si>
  <si>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</si>
  <si>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</si>
  <si>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</si>
  <si>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</si>
  <si>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</si>
  <si>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</si>
  <si>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</si>
  <si>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</si>
  <si>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</si>
  <si>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</si>
  <si>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</si>
  <si>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</si>
  <si>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</si>
  <si>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</si>
  <si>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</si>
  <si>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</si>
  <si>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</si>
  <si>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</si>
  <si>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</si>
  <si>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</si>
  <si>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</si>
  <si>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</si>
  <si>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</si>
  <si>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</si>
  <si>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</si>
  <si>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</si>
  <si>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</si>
  <si>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</si>
  <si>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</si>
  <si>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</si>
  <si>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</si>
  <si>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</si>
  <si>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</si>
  <si>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</si>
  <si>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</si>
  <si>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</si>
  <si>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</si>
  <si>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</si>
  <si>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</si>
  <si>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</si>
  <si>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</si>
  <si>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</si>
  <si>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</si>
  <si>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</si>
  <si>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</si>
  <si>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</si>
  <si>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</si>
  <si>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</si>
  <si>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</si>
  <si>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</si>
  <si>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</si>
  <si>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</si>
  <si>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</si>
  <si>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</si>
  <si>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</si>
  <si>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</si>
  <si>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</si>
  <si>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</si>
  <si>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</si>
  <si>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</si>
  <si>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</si>
  <si>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</si>
  <si>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</si>
  <si>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</si>
  <si>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</si>
  <si>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</si>
  <si>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</si>
  <si>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</si>
  <si>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</si>
  <si>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</si>
  <si>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</si>
  <si>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</si>
  <si>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</si>
  <si>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</si>
  <si>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</si>
  <si>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</si>
  <si>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</si>
  <si>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</si>
  <si>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</si>
  <si>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</si>
  <si>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</si>
  <si>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</si>
  <si>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</si>
  <si>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</si>
  <si>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</si>
  <si>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</si>
  <si>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</si>
  <si>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</si>
  <si>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</si>
  <si>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</si>
  <si>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</si>
  <si>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</si>
  <si>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</si>
  <si>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</si>
  <si>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</si>
  <si>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</si>
  <si>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</si>
  <si>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</si>
  <si>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</si>
  <si>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</si>
  <si>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</si>
  <si>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</si>
  <si>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</si>
  <si>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</si>
  <si>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</si>
  <si>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</si>
  <si>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</si>
  <si>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</si>
  <si>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</si>
  <si>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</si>
  <si>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</si>
  <si>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</si>
  <si>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</si>
  <si>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</si>
  <si>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</si>
  <si>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</si>
  <si>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</si>
  <si>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</si>
  <si>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</si>
  <si>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</si>
  <si>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</si>
  <si>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</si>
  <si>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</si>
  <si>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</si>
  <si>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</si>
  <si>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</si>
  <si>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</si>
  <si>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</si>
  <si>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</si>
  <si>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</si>
  <si>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</si>
  <si>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</si>
  <si>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</si>
  <si>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</si>
  <si>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</si>
  <si>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</si>
  <si>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</si>
  <si>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</si>
  <si>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</si>
  <si>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</si>
  <si>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</si>
  <si>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</si>
  <si>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</si>
  <si>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</si>
  <si>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</si>
  <si>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</si>
  <si>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</si>
  <si>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</si>
  <si>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</si>
  <si>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</si>
  <si>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</si>
  <si>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</si>
  <si>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</si>
  <si>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</si>
  <si>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</si>
  <si>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</si>
  <si>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</si>
  <si>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</si>
  <si>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</si>
  <si>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</si>
  <si>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</si>
  <si>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</si>
  <si>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</si>
  <si>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</si>
  <si>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</si>
  <si>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</si>
  <si>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</si>
  <si>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</si>
  <si>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</si>
  <si>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</si>
  <si>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</si>
  <si>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</si>
  <si>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</si>
  <si>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</si>
  <si>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</si>
  <si>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</si>
  <si>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</si>
  <si>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</si>
  <si>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</si>
  <si>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</si>
  <si>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</si>
  <si>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</si>
  <si>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</si>
  <si>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</si>
  <si>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</si>
  <si>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</si>
  <si>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</si>
  <si>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</si>
  <si>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</si>
  <si>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</si>
  <si>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</si>
  <si>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</si>
  <si>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</si>
  <si>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</si>
  <si>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</si>
  <si>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</si>
  <si>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</si>
  <si>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</si>
  <si>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</si>
  <si>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</si>
  <si>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</si>
  <si>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</si>
  <si>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</si>
  <si>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</si>
  <si>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</si>
  <si>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</si>
  <si>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</si>
  <si>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</si>
  <si>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</si>
  <si>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</si>
  <si>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</si>
  <si>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</si>
  <si>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</si>
  <si>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</si>
  <si>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</si>
  <si>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</si>
  <si>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</si>
  <si>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</si>
  <si>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</si>
  <si>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</si>
  <si>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</si>
  <si>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</si>
  <si>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</si>
  <si>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</si>
  <si>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</si>
  <si>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</si>
  <si>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</si>
  <si>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</si>
  <si>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</si>
  <si>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</si>
  <si>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</si>
  <si>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</si>
  <si>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</si>
  <si>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</si>
  <si>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</si>
  <si>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</si>
  <si>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</si>
  <si>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</si>
  <si>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</si>
  <si>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</si>
  <si>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</si>
  <si>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</si>
  <si>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</si>
  <si>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</si>
  <si>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</si>
  <si>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</si>
  <si>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</si>
  <si>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</si>
  <si>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</si>
  <si>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</si>
  <si>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</si>
  <si>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</si>
  <si>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</si>
  <si>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</si>
  <si>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</si>
  <si>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</si>
  <si>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</si>
  <si>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</si>
  <si>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</si>
  <si>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</si>
  <si>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</si>
  <si>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</si>
  <si>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</si>
  <si>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</si>
  <si>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</si>
  <si>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</si>
  <si>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</si>
  <si>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</si>
  <si>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</si>
  <si>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</si>
  <si>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</si>
  <si>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</si>
  <si>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</si>
  <si>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</si>
  <si>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</si>
  <si>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</si>
  <si>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</si>
  <si>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</si>
  <si>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</si>
  <si>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</si>
  <si>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</si>
  <si>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</si>
  <si>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</si>
  <si>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</si>
  <si>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</si>
  <si>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</si>
  <si>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</si>
  <si>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</si>
  <si>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</si>
  <si>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</si>
  <si>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</si>
  <si>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</si>
  <si>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</si>
  <si>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</si>
  <si>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</si>
  <si>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</si>
  <si>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</si>
  <si>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</si>
  <si>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</si>
  <si>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</si>
  <si>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</si>
  <si>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</si>
  <si>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</si>
  <si>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</si>
  <si>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</si>
  <si>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</si>
  <si>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</si>
  <si>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</si>
  <si>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</si>
  <si>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</si>
  <si>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</si>
  <si>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</si>
  <si>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</si>
  <si>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</si>
  <si>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</si>
  <si>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</si>
  <si>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</si>
  <si>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</si>
  <si>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</si>
  <si>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</si>
  <si>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</si>
  <si>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</si>
  <si>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</si>
  <si>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</si>
  <si>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</si>
  <si>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</si>
  <si>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</si>
  <si>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</si>
  <si>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</si>
  <si>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</si>
  <si>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</si>
  <si>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</si>
  <si>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</si>
  <si>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</si>
  <si>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</si>
  <si>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</si>
  <si>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</si>
  <si>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</si>
  <si>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</si>
  <si>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</si>
  <si>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</si>
  <si>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</si>
  <si>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</si>
  <si>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</si>
  <si>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</si>
  <si>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</si>
  <si>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</si>
  <si>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</si>
  <si>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</si>
  <si>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</si>
  <si>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</si>
  <si>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</si>
  <si>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</si>
  <si>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</si>
  <si>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</si>
  <si>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</si>
  <si>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</si>
  <si>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</si>
  <si>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</si>
  <si>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</si>
  <si>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</si>
  <si>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</si>
  <si>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</si>
  <si>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</si>
  <si>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</si>
  <si>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</si>
  <si>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</si>
  <si>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</si>
  <si>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</si>
  <si>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</si>
  <si>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</si>
  <si>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</si>
  <si>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</si>
  <si>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</si>
  <si>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</si>
  <si>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</si>
  <si>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</si>
  <si>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</si>
  <si>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</si>
  <si>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</si>
  <si>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</si>
  <si>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</si>
  <si>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</si>
  <si>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</si>
  <si>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</si>
  <si>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</si>
  <si>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</si>
  <si>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</si>
  <si>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</si>
  <si>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</si>
  <si>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</si>
  <si>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</si>
  <si>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</si>
  <si>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</si>
  <si>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</si>
  <si>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</si>
  <si>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</si>
  <si>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</si>
  <si>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</si>
  <si>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</si>
  <si>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</si>
  <si>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</si>
  <si>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</si>
  <si>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</si>
  <si>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</si>
  <si>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</si>
  <si>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</si>
  <si>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</si>
  <si>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</si>
  <si>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</si>
  <si>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</si>
  <si>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</si>
  <si>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</si>
  <si>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</si>
  <si>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</si>
  <si>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</si>
  <si>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</si>
  <si>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</si>
  <si>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</si>
  <si>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</si>
  <si>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</si>
  <si>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</si>
  <si>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</si>
  <si>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</si>
  <si>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</si>
  <si>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</si>
  <si>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</si>
  <si>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</si>
  <si>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</si>
  <si>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</si>
  <si>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</si>
  <si>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</si>
  <si>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</si>
  <si>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</si>
  <si>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</si>
  <si>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</si>
  <si>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</si>
  <si>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</si>
  <si>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</si>
  <si>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</si>
  <si>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</si>
  <si>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</si>
  <si>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</si>
  <si>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</si>
  <si>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</si>
  <si>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</si>
  <si>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</si>
  <si>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</si>
  <si>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</si>
  <si>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</si>
  <si>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</si>
  <si>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</si>
  <si>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</si>
  <si>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</si>
  <si>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</si>
  <si>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</si>
  <si>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</si>
  <si>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</si>
  <si>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</si>
  <si>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</si>
  <si>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</si>
  <si>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</si>
  <si>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</si>
  <si>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</si>
  <si>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</si>
  <si>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</si>
  <si>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</si>
  <si>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</si>
  <si>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</si>
  <si>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</si>
  <si>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</si>
  <si>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</si>
  <si>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</si>
  <si>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</si>
  <si>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</si>
  <si>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</si>
  <si>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</si>
  <si>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</si>
  <si>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</si>
  <si>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</si>
  <si>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</si>
  <si>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</si>
  <si>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</si>
  <si>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</si>
  <si>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</si>
  <si>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</si>
  <si>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</si>
  <si>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</si>
  <si>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</si>
  <si>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</si>
  <si>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</si>
  <si>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</si>
  <si>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</si>
  <si>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</si>
  <si>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</si>
  <si>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</si>
  <si>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</si>
  <si>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</si>
  <si>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</si>
  <si>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</si>
  <si>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</si>
  <si>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</si>
  <si>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</si>
  <si>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</si>
  <si>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</si>
  <si>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</si>
  <si>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</si>
  <si>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</si>
  <si>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</si>
  <si>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</si>
  <si>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</si>
  <si>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PCM-20251208-00001581</t>
  </si>
  <si>
    <t>EM team on the way need 45Min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</si>
  <si>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</si>
  <si>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</si>
  <si>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</si>
  <si>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</si>
  <si>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</si>
  <si>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</si>
  <si>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</si>
  <si>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</si>
  <si>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</si>
  <si>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</si>
  <si>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TT-20251208-01207</t>
  </si>
  <si>
    <t xml:space="preserve"> Sceco black out on HAJJ area , Teams secured HUb sites by PG and checking Remaining sites  </t>
  </si>
  <si>
    <t>PCM-20251208-00001646</t>
  </si>
  <si>
    <t>Emergency</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</si>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</sst>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0" totalsRowShown="0" headerRowDxfId="46" dataDxfId="45" headerRowBorderDxfId="43" tableBorderDxfId="44" totalsRowBorderDxfId="42">
  <autoFilter ref="A1:L1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29" dataDxfId="28" headerRowBorderDxfId="26" tableBorderDxfId="27">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9" totalsRowShown="0" headerRowDxfId="13" tableBorderDxfId="12">
  <autoFilter ref="A1:L3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336.69902141203784</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45999.647447337964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45999.647447337964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45999.647447337964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45999.647447337964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45999.647447337964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45999.647447337964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45999.647447337964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45999.647447337964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45999.647447337964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45999.647447337964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45999.647447337964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45999.647447337964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45999.647447337964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45999.647447337964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45999.647447337964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45999.647447337964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45999.647447337964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45999.647447337964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45999.647447337964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45999.647447337964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45999.647447337964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45999.647447337964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45999.647447337964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45999.647447337964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45999.647447337964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45999.647447337964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45999.647447337964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45999.647447337964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45999.647447337964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45999.647447337964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45999.647447337964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45999.647447337964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45999.647447337964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45999.647447337964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45999.647447337964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45999.647447337964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45999.647447337964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45999.647447337964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45999.647447337964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45999.647447337964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45999.647447337964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45999.647447337964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45999.647447337964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45999.647447337964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45999.647447337964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45999.647447337964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45999.647447337964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45999.647447337964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45999.647447337964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45999.647447337964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45999.647447337964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45999.647447337964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45999.647447337964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45999.647447337964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45999.647447337964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45999.647447337964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45999.647447337964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45999.647447337964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45999.647447337964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45999.647447337964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45999.647447337964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45999.647447337964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45999.647447337964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45999.647447337964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45999.647447337964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45999.647447337964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45999.647447337964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45999.647447337964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45999.647447337964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45999.647447337964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45999.647447337964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45999.647447337964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45999.647447337964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45999.647447337964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45999.647447337964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45999.647447337964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45999.647447337964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45999.647447337964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45999.647447337964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45999.647447337964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45999.647447337964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45999.647447337964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45999.647447337964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45999.647447337964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45999.647447337964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45999.647447337964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45999.647447337964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45999.647447337964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45999.647447337964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45999.647447337964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45999.647447337964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45999.647447337964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45999.647447337964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45999.647447337964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45999.647447337964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45999.647447337964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45999.647447337964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45999.647447337964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45999.647447337964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45999.647447337964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45999.647447337964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45999.647447337964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45999.647447337964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45999.647447337964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45999.647447337964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45999.647447337964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45999.647447337964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45999.647447337964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45999.647447337964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45999.647447337964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45999.647447337964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45999.647447337964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45999.647447337964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45999.647447337964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45999.647447337964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45999.647447337964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45999.647447337964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45999.647447337964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45999.647447337964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45999.647447337964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45999.647447337964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45999.647447337964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45999.647447337964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45999.647447337964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45999.647447337964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45999.647447337964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45999.647447337964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45999.647447337964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45999.647447337964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45999.647447337964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45999.647447337964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45999.647447337964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45999.647447337964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45999.647447337964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45999.647447337964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45999.647447337964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45999.647447337964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45999.647447337964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45999.647447337964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45999.647447337964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45999.647447337964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45999.647447337964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45999.647447337964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45999.647447337964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45999.647447337964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45999.647447337964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45999.647447337964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45999.647447337964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45999.647447337964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45999.647447337964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45999.647447337964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45999.647447337964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45999.647447337964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45999.647447337964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45999.647447337964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45999.647447337964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45999.647447337964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45999.647447337964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45999.647447337964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45999.647447337964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45999.647447337964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45999.647447337964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45999.647447337964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45999.647447337964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45999.647447337964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45999.647447337964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45999.647447337964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45999.647447337964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45999.647447337964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45999.647447337964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45999.647447337964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45999.647447337964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45999.647447337964</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174.6476093750025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15.260028356482508</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2.2920653935216251</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39122</v>
      </c>
      <c r="E6" s="81" t="s">
        <v>39106</v>
      </c>
      <c r="F6" s="97"/>
      <c r="G6" s="98">
        <f ca="1">IFERROR(NOW()-F6,"-")</f>
        <v>45999.647446990741</v>
      </c>
      <c r="H6" s="154">
        <v>45999.555023148147</v>
      </c>
      <c r="I6" s="18" t="str">
        <f>IFERROR(VLOOKUP(D6,DB!A:F,6,0),"")</f>
        <v>SCECO</v>
      </c>
      <c r="J6" s="18" t="str">
        <f>IFERROR(VLOOKUP(D6,DB!A:G,7,0),"")</f>
        <v>Vandalized</v>
      </c>
      <c r="K6" s="19" t="s">
        <v>39123</v>
      </c>
      <c r="L6" s="18" t="str">
        <f>IFERROR(VLOOKUP(D6,DB!A:I,9,0),"")</f>
        <v>Latis</v>
      </c>
    </row>
    <row r="7" spans="1:12" ht="31.5" customHeight="1">
      <c r="A7" s="96"/>
      <c r="B7" s="18" t="str">
        <f>IFERROR(VLOOKUP(D7,DB!A:K,11,0),"")</f>
        <v/>
      </c>
      <c r="C7" s="18"/>
      <c r="D7" s="18"/>
      <c r="E7" s="81"/>
      <c r="F7" s="97"/>
      <c r="G7" s="98">
        <f ca="1">IFERROR(NOW()-F7,"-")</f>
        <v>45999.647446990741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45999.647446990741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45999.647446990741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45999.647446990741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45999.647446990741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45999.647446990741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45999.647446990741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45999.647446990741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45999.647446990741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45999.647446990741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45999.647446990741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45999.647446990741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45999.647446990741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45999.647446990741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45999.647446990741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45999.647446990741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45999.647446990741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45999.647446990741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45999.647446990741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45999.647446990741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45999.647446990741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45999.647446990741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45999.647446990741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45999.647446990741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45999.647446990741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45999.647446990741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45999.647446990741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45999.647446990741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45999.647446990741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45999.647446990741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45999.647446990741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45999.647446990741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45999.647446990741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45999.647446990741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45999.647446990741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45999.647446990741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45999.647446990741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45999.647446990741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45999.647446990741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45999.647446990741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45999.647446990741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45999.647446990741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45999.647446990741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45999.647446990741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45999.647446990741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45999.647446990741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45999.647446990741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45999.647446990741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45999.647446990741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45999.647446990741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45999.647446990741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45999.647446990741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45999.647446990741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45999.647446990741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45999.647446990741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45999.647446990741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45999.647446990741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45999.647446990741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45999.647446990741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45999.647446990741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45999.647446990741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45999.647446990741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45999.647446990741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45999.647446990741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45999.647446990741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45999.647446990741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45999.647446990741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45999.647446990741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45999.647446990741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45999.647446990741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45999.647446990741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45999.647446990741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45999.647446990741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45999.647446990741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45999.647446990741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45999.647446990741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45999.647446990741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45999.647446990741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45999.647446990741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45999.647446990741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45999.647446990741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45999.647446990741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45999.647446990741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45999.647446990741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45999.647446990741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45999.647446990741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45999.647446990741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45999.647446990741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45999.647446990741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45999.647446990741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45999.647446990741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45999.647446990741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45999.647446990741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45999.647446990741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45999.647446990741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45999.647446990741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45999.647446990741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45999.647446990741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45999.647446990741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45999.647446990741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45999.647446990741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45999.647446990741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45999.647446990741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45999.647446990741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45999.647446990741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45999.647446990741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45999.647446990741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45999.647446990741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45999.647446990741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45999.647446990741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45999.647446990741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45999.647446990741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45999.647446990741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45999.647446990741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45999.647446990741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45999.647446990741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45999.647446990741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45999.647446990741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45999.647447337964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45999.647447337964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45999.647447337964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45999.647447337964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45999.647447337964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45999.647447337964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45999.647447337964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45999.647447337964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45999.647447337964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45999.647447337964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45999.647447337964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45999.647447337964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45999.647447337964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45999.647447337964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45999.647447337964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45999.647447337964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45999.647447337964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45999.647447337964</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45999.647447337964</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45999.647447337964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45999.647447337964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45999.647447337964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45999.647447337964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45999.647447337964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45999.647447337964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45999.647447337964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45999.647447337964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45999.647447337964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45999.647447337964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45999.647447337964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45999.647447337964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45999.647447337964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45999.647447337964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45999.647447337964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45999.647447337964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45999.647447337964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45999.647447337964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45999.647447337964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45999.647447337964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45999.647447337964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45999.647447337964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45999.647447337964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45999.647447337964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45999.647447337964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45999.647447337964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45999.647447337964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45999.647447337964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45999.647447337964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45999.647447337964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45999.647447337964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45999.647447337964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45999.647447337964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45999.647447337964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45999.647447337964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45999.647447337964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45999.647447337964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45999.647447337964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45999.647447337964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45999.647447337964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45999.647447337964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45999.647447337964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45999.647447337964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45999.647447337964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45999.647447337964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45999.647447337964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45999.647447337964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45999.647447337964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45999.647447337964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45999.647447337964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45999.647447337964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45999.647447337964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45999.647447337964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45999.647447337964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45999.647447337964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45999.647447337964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45999.647447337964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45999.647447337964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45999.647447337964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45999.647447337964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45999.647447337964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45999.647447337964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45999.647447337964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45999.647447337964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45999.647447337964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45999.647447337964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45999.647447337964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45999.647447337964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45999.647447337964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45999.647447337964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45999.647447337964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45999.647447337964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45999.647447337964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45999.647447337964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45999.647447337964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45999.647447337964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45999.647447337964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45999.647447337964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45999.647447337964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45999.647447337964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45999.647447337964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45999.647447337964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45999.647447337964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45999.647447337964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45999.647447337964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45999.647447337964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45999.647447337964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45999.647447337964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45999.647447337964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45999.647447337964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45999.647447337964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45999.647447337964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45999.647447337964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45999.647447337964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45999.647447337964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45999.647447337964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45999.647447337964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45999.647447337964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45999.647447337964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45999.647447337964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45999.647447337964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45999.647447337964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45999.647447337964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45999.647447337964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45999.647447337964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45999.647447337964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45999.647447337964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45999.647447337964</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45999.647447337964</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45999.647447337964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45999.647447337964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45999.647447337964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45999.647447337964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45999.647447337964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45999.647447337964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45999.647447337964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45999.647447337964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45999.647447337964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45999.647447337964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45999.647447337964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45999.647447337964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45999.647447337964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45999.647447337964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45999.647447337964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45999.647447337964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45999.647447337964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45999.647447337964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45999.647447337964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45999.647447337964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45999.647447337964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45999.647447337964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45999.647447337964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45999.647447337964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45999.647447337964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45999.647447337964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45999.647447337964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45999.647447337964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45999.647447337964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45999.647447337964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45999.647447337964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45999.647447337964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45999.647447337964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45999.647447337964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45999.647447337964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45999.647447337964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45999.647447337964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45999.647447337964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45999.647447337964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45999.647447337964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45999.647447337964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45999.647447337964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45999.647447337964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45999.647447337964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45999.647447337964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45999.647447337964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45999.647447337964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45999.647447337964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45999.647447337964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45999.647447337964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45999.647447337964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45999.647447337964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45999.647447337964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45999.647447337964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45999.647447337964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45999.647447337964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45999.647447337964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45999.647447337964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45999.647447337964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45999.647447337964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45999.647447337964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45999.647447337964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45999.647447337964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45999.647447337964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45999.647447337964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45999.647447337964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45999.647447337964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45999.647447337964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45999.647447337964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45999.647447337964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45999.647447337964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45999.647447337964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45999.647447337964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45999.647447337964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45999.647447337964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45999.647447337964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45999.647447337964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45999.647447337964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45999.647447337964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45999.647447337964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45999.647447337964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45999.647447337964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45999.647447337964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45999.647447337964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45999.647447337964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45999.647447337964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45999.647447337964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45999.647447337964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45999.647447337964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45999.647447337964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45999.647447337964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45999.647447337964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45999.647447337964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45999.647447337964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45999.647447337964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45999.647447337964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45999.647447337964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45999.647447337964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45999.647447337964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45999.647447337964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45999.647447337964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45999.647447337964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45999.647447337964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45999.647447337964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45999.647447337964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45999.647447337964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45999.647447337964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45999.647447337964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45999.647447337964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45999.647447337964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45999.647447337964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45999.647447337964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45999.647447337964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45999.647447337964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45999.647447337964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45999.647447337964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45999.647447337964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45999.647447337964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45999.647447337964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45999.647447337964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45999.647447337964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45999.647447337964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45999.647447337964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45999.647447337964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45999.647447337964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45999.647447337964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45999.647447337964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45999.647447337964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45999.647447337964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45999.647447337964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45999.647447337964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45999.647447337964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45999.647447337964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45999.647447337964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45999.647447337964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45999.647447337964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45999.647447337964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45999.647447337964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45999.647447337964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45999.647447337964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45999.647447337964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45999.647447337964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45999.647447337964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45999.647447337964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45999.647447337964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45999.647447337964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45999.647447337964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45999.647447337964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45999.647447337964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45999.647447337964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45999.647447337964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45999.647447337964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45999.647447337964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45999.647447337964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45999.647447337964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45999.647447337964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45999.647447337964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45999.647447337964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45999.647447337964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45999.647447337964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45999.647447337964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45999.647447337964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45999.647447337964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45999.647447337964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45999.647447337964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45999.647447337964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45999.647447337964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45999.647447337964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45999.647447337964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45999.647447337964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45999.647447337964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45999.647447337964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45999.647447337964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45999.647447337964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45999.647447337964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45999.647447337964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45999.647447337964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45999.647447337964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45999.647447337964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45999.647447337964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45999.647447337964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45999.647447337964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45999.647447337964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45999.647447337964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45999.647447337964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45999.647447337964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45999.647447337964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45999.647447337964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45999.647447337964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45999.647447337964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45999.647447337964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45999.647447337964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45999.647447337964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45999.647447337964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45999.647447337964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45999.647447337964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45999.647447337964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45999.647447337964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45999.647447337964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45999.647447337964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45999.647447337964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45999.647447337964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45999.647447337964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45999.647447337964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45999.647447337964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45999.647447337964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45999.647447337964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45999.647447337964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45999.647447337964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45999.647447337964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45999.647447337964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45999.647447337964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45999.647447337964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45999.647447337964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45999.647447337964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45999.647447337964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45999.647447337964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45999.647447337964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45999.647447337964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45999.647447337964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45999.647447337964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45999.647447337964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45999.647447337964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45999.647447337964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45999.647447337964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45999.647447337964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45999.647447337964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45999.647447337964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45999.647447337964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45999.647447337964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45999.647447337964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45999.647447337964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45999.647447337964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45999.647447337964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45999.647447337964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45999.647447337964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45999.647447337964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45999.647447337964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45999.647447337964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45999.647447337964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45999.647447337964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45999.647447337964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45999.647447337964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45999.647447337964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45999.647447337964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45999.647447337964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45999.647447337964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45999.647447337964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45999.647447337964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45999.647447337964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45999.647447337964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45999.647447337964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45999.647447337964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45999.647447337964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45999.647447337964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45999.647447337964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45999.647447337964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45999.647447337964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45999.647447337964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45999.647447337964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45999.647447337964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45999.647447337964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45999.647447337964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45999.647447337964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45999.647447337964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45999.647447337964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45999.647447337964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45999.647447337964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45999.647447337964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45999.647447337964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45999.647447337964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45999.647447337964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45999.647447337964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45999.647447337964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45999.647447337964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45999.647447337964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45999.647447337964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45999.647447337964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45999.647447337964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45999.647447337964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45999.647447337964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45999.647447337964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45999.647447337964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45999.647447337964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45999.647447337964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45999.647447337964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45999.647447337964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45999.647447337964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45999.647447337964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45999.647447337964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45999.647447337964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45999.647447337964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45999.647447337964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45999.647447337964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45999.647447337964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45999.647447337964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45999.647447337964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45999.647447337964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45999.647447337964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45999.647447337964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45999.647447337964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45999.647447337964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45999.647447337964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45999.647447337964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45999.647447337964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45999.647447337964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45999.647447337964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45999.647447337964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45999.647447337964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45999.647447337964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45999.647447337964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45999.647447337964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45999.647447337964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45999.647447337964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45999.647447337964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45999.647447337964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45999.647447337964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45999.647447337964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45999.647447337964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45999.647447337964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45999.647447337964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45999.647447337964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45999.647447337964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45999.647447337964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45999.647447337964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45999.647447337964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45999.647447337964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45999.647447337964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45999.647447337964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45999.647447337964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45999.647447337964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45999.647447337964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45999.647447337964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45999.647447337964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45999.647447337964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45999.647447337964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45999.647447337964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45999.647447337964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45999.647447337964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45999.647447337964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45999.647447337964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45999.647447337964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45999.647447337964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45999.647447337964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45999.647447337964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45999.647447337964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45999.647447337964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45999.647447337964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45999.647447337964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45999.647447337964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45999.647447337964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45999.647447337964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45999.647447337964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45999.647447337964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45999.647447337964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45999.647447337964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45999.647447337964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45999.647447337964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45999.647447337964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45999.647447337964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45999.647447337964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45999.647447337964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45999.647447337964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45999.647447337964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45999.647447337964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45999.647447337964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45999.647447337964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45999.647447337964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45999.647447337964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45999.647447337964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45999.647447337964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45999.647447337964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45999.647447337964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45999.647447337964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45999.647447337964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45999.647447337964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45999.647447337964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45999.647447337964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45999.647447337964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45999.647447337964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45999.647447337964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45999.647447337964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45999.647447337964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45999.647447337964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45999.647447337964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45999.647447337964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45999.647447337964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45999.647447337964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45999.647447337964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45999.647447337964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45999.647447337964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45999.647447337964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45999.647447337964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45999.647447337964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45999.647447337964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45999.647447337964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45999.647447337964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45999.647447337964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45999.647447337964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45999.647447337964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45999.647447337964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45999.647447337964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45999.647447337964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45999.647447337964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45999.647447337964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45999.647447337964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45999.647447337964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45999.647447337964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45999.647447337964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45999.647447337964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45999.647447337964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45999.647447337964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45999.647447337964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45999.647447337964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45999.647447337964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45999.647447337964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45999.647447337964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45999.647447337964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45999.647447337964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45999.647447337964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45999.647447337964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45999.647447337964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45999.647447337964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45999.647447337964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45999.647447337964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45999.647447337964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45999.647447337964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45999.647447337964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45999.647447337964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45999.647447337964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45999.647447337964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45999.647447337964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45999.647447337964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45999.647447337964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45999.647447337964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45999.647447337964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45999.647447337964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45999.647447337964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45999.647447337964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45999.647447337964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45999.647447337964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45999.647447337964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45999.647447337964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45999.647447337964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45999.647447337964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45999.647447337964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45999.647447337964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45999.647447337964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45999.647447337964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45999.647447337964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45999.647447337964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45999.647447337964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45999.647447337964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45999.647447337964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45999.647447337964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45999.647447337964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45999.647447337964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45999.647447337964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45999.647447337964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45999.647447337964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45999.647447337964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45999.647447337964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45999.647447337964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45999.647447337964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45999.647447337964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45999.647447337964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45999.647447337964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45999.647447337964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45999.647447337964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45999.647447337964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45999.647447337964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45999.647447337964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45999.647447337964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45999.647447337964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45999.647447337964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45999.647447337964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45999.647447337964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45999.647447337964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45999.647447337964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45999.647447337964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45999.647447337964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45999.647447337964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45999.647447337964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45999.647447337964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45999.647447337964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45999.647447337964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45999.647447337964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45999.647447337964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45999.647447337964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45999.647447337964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45999.647447337964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45999.647447337964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45999.647447337964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45999.647447337964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45999.647447337964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45999.647447337964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45999.647447337964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45999.647447337964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45999.647447337964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45999.647447337964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45999.647447337964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45999.647447337964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45999.647447337964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45999.647447337964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45999.647447337964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45999.647447337964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45999.647447337964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45999.647447337964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45999.647447337964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45999.647447337964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45999.647447337964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45999.647447337964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45999.647447337964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45999.647447337964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45999.647447337964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45999.647447337964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45999.647447337964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45999.647447337964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45999.647447337964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45999.647447337964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45999.647447337964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45999.647447337964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45999.647447337964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45999.647447337964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45999.647447337964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45999.647447337964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45999.647447337964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45999.647447337964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45999.647447337964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45999.647447337964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45999.647447337964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45999.647447337964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45999.647447337964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45999.647447337964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45999.647447337964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45999.647447337964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45999.647447337964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45999.647447337964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45999.647447337964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45999.647447337964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45999.647447337964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45999.647447337964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45999.647447337964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45999.647447337964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45999.647447337964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45999.647447337964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45999.647447337964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45999.647447337964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45999.647447337964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45999.647447337964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45999.647447337964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45999.647447337964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45999.647447337964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45999.647447337964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45999.647447337964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45999.647447337964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45999.647447337964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45999.647447337964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45999.647447337964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45999.647447337964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45999.647447337964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45999.647447337964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45999.647447337964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45999.647447337964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45999.647447337964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45999.647447337964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45999.647447337964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45999.647447337964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45999.647447337964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45999.647447337964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45999.647447337964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45999.647447337964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45999.647447337964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45999.647447337964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45999.647447337964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45999.647447337964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45999.647447337964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45999.647447337964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45999.647447337964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45999.647447337964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45999.647447337964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45999.647447337964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45999.647447337964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45999.647447337964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45999.647447337964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45999.647447337964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45999.647447337964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45999.647447337964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45999.647447337964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45999.647447337964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45999.647447337964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45999.647447337964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45999.647447337964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45999.647447337964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45999.647447337964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45999.647447337964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45999.647447337964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45999.647447337964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45999.647447337964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45999.647447337964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45999.647447337964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45999.647447337964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45999.647447337964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45999.647447337964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45999.647447337964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45999.647447337964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45999.647447337964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45999.647447337964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45999.647447337964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45999.647447337964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45999.647447337964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45999.647447337964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45999.647447337964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45999.647447337964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45999.647447337964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45999.647447337964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45999.647447337964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45999.647447337964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45999.647447337964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45999.647447337964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45999.647447337964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45999.647447337964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45999.647447337964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45999.647447337964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45999.647447337964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45999.647447337964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45999.647447337964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45999.647447337964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45999.647447337964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45999.647447337964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45999.647447337964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45999.647447337964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45999.647447337964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45999.647447337964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45999.647447337964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45999.647447337964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45999.647447337964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45999.647447337964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45999.647447337964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45999.647447337964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45999.647447337964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45999.647447337964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45999.647447337964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45999.647447337964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45999.647447337964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45999.647447337964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45999.647447337964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45999.647447337964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45999.647447337964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45999.647447337964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45999.647447337964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45999.647447337964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45999.647447337964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45999.647447337964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45999.647447337964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45999.647447337964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45999.647447337964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45999.647447337964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45999.647447337964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45999.647447337964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45999.647447337964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45999.647447337964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45999.647447337964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45999.647447337964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45999.647447337964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45999.647447337964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45999.647447337964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45999.647447337964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45999.647447337964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45999.647447337964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45999.647447337964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45999.647447337964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45999.647447337964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45999.647447337964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45999.647447337964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45999.647447337964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45999.647447337964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45999.647447337964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45999.647447337964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45999.647447337964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45999.647447337964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45999.647447337964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45999.647447337964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45999.647447337964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45999.647447337964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45999.647447337964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45999.647447337964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45999.647447337964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45999.647447337964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45999.647447337964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45999.647447337964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45999.647447337964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45999.647447337964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45999.647447337964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45999.647447337964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45999.647447337964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45999.647447337964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45999.647447337964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45999.647447337964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45999.647447337964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45999.647447337964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45999.647447337964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45999.647447337964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45999.647447337964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45999.647447337964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45999.647447337964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45999.647447337964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45999.647447337964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45999.647447337964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45999.647447337964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45999.647447337964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45999.647447337964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45999.647447337964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45999.647447337964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45999.647447337964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45999.647447337964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45999.647447337964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45999.647447337964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45999.647447337964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45999.647447337964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45999.647447337964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45999.647447337964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45999.647447337964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45999.647447337964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45999.647447337964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45999.647447337964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45999.647447337964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45999.647447337964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45999.647447337964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45999.647447337964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45999.647447337964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45999.647447337964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45999.647447337964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45999.647447337964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45999.647447337964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45999.647447337964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45999.647447337964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45999.647447337964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45999.647447337964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45999.647447337964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45999.647447337964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45999.647447337964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45999.647447337964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45999.647447337964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45999.647447337964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45999.647447337964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45999.647447337964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45999.647447337964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45999.647447337964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45999.647447337964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45999.647447337964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45999.647447337964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45999.647447337964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45999.647447337964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45999.647447337964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45999.647447337964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45999.647447337964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45999.647447337964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45999.647447337964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45999.647447337964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45999.647447337964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45999.647447337964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45999.647447337964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45999.647447337964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45999.647447337964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45999.647447337964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45999.647447337964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45999.647447337964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45999.647447337964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45999.647447337964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45999.647447337964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45999.647447337964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45999.647447337964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45999.647447337964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45999.647447337964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45999.647447337964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45999.647447337964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45999.647447337964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45999.647447337964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45999.647447337964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45999.647447337964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45999.647447337964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45999.647447337964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45999.647447337964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45999.647447337964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45999.647447337964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45999.647447337964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45999.647447337964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45999.647447337964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45999.647447337964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45999.647447337964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45999.647447337964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45999.647447337964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45999.647447337964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45999.647447337964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45999.647447337964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45999.647447337964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45999.647447337964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45999.647447337964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45999.647447337964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45999.647447337964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45999.647447337964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45999.647447337964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45999.647447337964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45999.647447337964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45999.647447337964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45999.647447337964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45999.647447337964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45999.647447337964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45999.647447337964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45999.647447337964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45999.647447337964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45999.647447337964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45999.647447337964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45999.647447337964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45999.647447337964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45999.647447337964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45999.647447337964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45999.647447337964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45999.647447337964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45999.647447337964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45999.647447337964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45999.647447337964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45999.647447337964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45999.647447337964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45999.647447337964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45999.647447337964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45999.647447337964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45999.647447337964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45999.647447337964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45999.647447337964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45999.647447337964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45999.647447337964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45999.647447337964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45999.647447337964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45999.647447337964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45999.647447337964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45999.647447337964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45999.647447337964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45999.647447337964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45999.647447337964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45999.647447337964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45999.647447337964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45999.647447337964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45999.647447337964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45999.647447337964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45999.647447337964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45999.647447337964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45999.647447337964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45999.647447337964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45999.647447337964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45999.647447337964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45999.647447337964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45999.647447337964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45999.647447337964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45999.647447337964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45999.647447337964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45999.647447337964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45999.647447337964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45999.647447337964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45999.647447337964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45999.647447337964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45999.647447337964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45999.647447337964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45999.647447337964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45999.647447337964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45999.647447337964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45999.647447337964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45999.647447337964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45999.647447337964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45999.647447337964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45999.647447337964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45999.647447337964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45999.647447337964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45999.647447337964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45999.647447337964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45999.647447337964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45999.647447337964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45999.647447337964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45999.647447337964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45999.647447337964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45999.647447337964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45999.647447337964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45999.647447337964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45999.647447337964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45999.647447337964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45999.647447337964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45999.647447337964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45999.647447337964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45999.647447337964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45999.647447337964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45999.647447337964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45999.647447337964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45999.647447337964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45999.647447337964</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30"/>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296.16672974536777</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20" ca="1" si="0">IFERROR(NOW()-F3,"")</f>
        <v>0.85330381944368128</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45999.647447337964</v>
      </c>
      <c r="H4" s="91">
        <v>45999.038888888892</v>
      </c>
      <c r="I4" s="107" t="str">
        <f>IFERROR(VLOOKUP(D4,DB!A:F,6,0),"")</f>
        <v>SCECO</v>
      </c>
      <c r="J4" s="107" t="str">
        <f>IFERROR(VLOOKUP(D4,DB!A:G,7,0),"")</f>
        <v>Dead</v>
      </c>
      <c r="K4" s="93" t="s">
        <v>39129</v>
      </c>
      <c r="L4" s="87" t="str">
        <f>IFERROR(VLOOKUP(D4,DB!A:I,9,0),"")</f>
        <v>Latis</v>
      </c>
    </row>
    <row r="5" spans="1:16" ht="39" customHeight="1">
      <c r="A5" s="107" t="s">
        <v>39130</v>
      </c>
      <c r="B5" s="107" t="str">
        <f>IFERROR(VLOOKUP(D5,DB!A:K,11,0),"")</f>
        <v>R4</v>
      </c>
      <c r="C5" s="89">
        <v>1</v>
      </c>
      <c r="D5" s="87" t="s">
        <v>32758</v>
      </c>
      <c r="E5" s="90" t="s">
        <v>39106</v>
      </c>
      <c r="F5" s="91">
        <v>45999.298831018517</v>
      </c>
      <c r="G5" s="92">
        <f t="shared" ca="1" si="0"/>
        <v>0.34861631944659166</v>
      </c>
      <c r="H5" s="91">
        <v>45999.292974537035</v>
      </c>
      <c r="I5" s="107" t="str">
        <f>IFERROR(VLOOKUP(D5,DB!A:F,6,0),"")</f>
        <v>SCECO</v>
      </c>
      <c r="J5" s="107" t="str">
        <f>IFERROR(VLOOKUP(D5,DB!A:G,7,0),"")</f>
        <v>No BB Shifted</v>
      </c>
      <c r="K5" s="93" t="s">
        <v>39131</v>
      </c>
      <c r="L5" s="87" t="str">
        <f>IFERROR(VLOOKUP(D5,DB!A:I,9,0),"")</f>
        <v>Latis</v>
      </c>
    </row>
    <row r="6" spans="1:16" ht="15" customHeight="1">
      <c r="A6" s="107" t="s">
        <v>39132</v>
      </c>
      <c r="B6" s="107" t="str">
        <f>IFERROR(VLOOKUP(D6,DB!A:K,11,0),"")</f>
        <v>R4</v>
      </c>
      <c r="C6" s="89">
        <v>1</v>
      </c>
      <c r="D6" s="87" t="s">
        <v>37239</v>
      </c>
      <c r="E6" s="90" t="s">
        <v>39111</v>
      </c>
      <c r="F6" s="91">
        <v>45999.603171296294</v>
      </c>
      <c r="G6" s="92">
        <f t="shared" ca="1" si="0"/>
        <v>4.4276041669945698E-2</v>
      </c>
      <c r="H6" s="91">
        <v>45999.591099537036</v>
      </c>
      <c r="I6" s="107" t="str">
        <f>IFERROR(VLOOKUP(D6,DB!A:F,6,0),"")</f>
        <v>Generator-SG</v>
      </c>
      <c r="J6" s="107" t="str">
        <f>IFERROR(VLOOKUP(D6,DB!A:G,7,0),"")</f>
        <v>Dead</v>
      </c>
      <c r="K6" s="93" t="s">
        <v>39133</v>
      </c>
      <c r="L6" s="87" t="str">
        <f>IFERROR(VLOOKUP(D6,DB!A:I,9,0),"")</f>
        <v>Latis</v>
      </c>
    </row>
    <row r="7" spans="1:16" ht="15" customHeight="1">
      <c r="A7" s="107"/>
      <c r="B7" s="107" t="str">
        <f>IFERROR(VLOOKUP(D7,DB!A:K,11,0),"")</f>
        <v/>
      </c>
      <c r="C7" s="89"/>
      <c r="D7" s="87"/>
      <c r="E7" s="90"/>
      <c r="F7" s="91"/>
      <c r="G7" s="92">
        <f t="shared" ca="1" si="0"/>
        <v>45999.647447337964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45999.647447337964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45999.647447337964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45999.647447337964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45999.647447337964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45999.647447337964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45999.647447337964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45999.647447337964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45999.647447337964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45999.647447337964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45999.647447337964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45999.647447337964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45999.647447337964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45999.647447337964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ref="G21:G84" ca="1" si="1">IFERROR(NOW()-F21,"")</f>
        <v>45999.647447337964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45999.647447337964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45999.647447337964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45999.647447337964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45999.647447337964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45999.647447337964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45999.647447337964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45999.647447337964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45999.647447337964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45999.647447337964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45999.647447337964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45999.647447337964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45999.647447337964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45999.647447337964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45999.647447337964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45999.647447337964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45999.647447337964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45999.647447337964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45999.647447337964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45999.647447337964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45999.647447337964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45999.647447337964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45999.647447337964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45999.647447337964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45999.647447337964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45999.647447337964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45999.647447337964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45999.647447337964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45999.647447337964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45999.647447337964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45999.647447337964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45999.647447337964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45999.647447337964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45999.647447337964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45999.647447337964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45999.647447337964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45999.647447337964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45999.647447337964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45999.647447337964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45999.647447337964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45999.647447337964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45999.647447337964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45999.647447337964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45999.647447337964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45999.647447337964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45999.647447337964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45999.647447337964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45999.647447337964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45999.647447337964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45999.647447337964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45999.647447337964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45999.647447337964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45999.647447337964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45999.647447337964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45999.647447337964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45999.647447337964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45999.647447337964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45999.647447337964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45999.647447337964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45999.647447337964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45999.647447337964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45999.647447337964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45999.647447337964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45999.647447337964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ref="G85:G130" ca="1" si="2">IFERROR(NOW()-F85,"")</f>
        <v>45999.647447337964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45999.647447337964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45999.647447337964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45999.647447337964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45999.647447337964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45999.647447337964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45999.647447337964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45999.647447337964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45999.647447337964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45999.647447337964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45999.647447337964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45999.647447337964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45999.647447337964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45999.647447337964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45999.647447337964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45999.647447337964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45999.647447337964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45999.647447337964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45999.647447337964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45999.647447337964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45999.647447337964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45999.647447337964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45999.647447337964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45999.647447337964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45999.647447337964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45999.647447337964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45999.647447337964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45999.647447337964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45999.647447337964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45999.647447337964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45999.647447337964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45999.647447337964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45999.647447337964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45999.647447337964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45999.647447337964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45999.647447337964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45999.647447337964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45999.647447337964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45999.647447337964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45999.647447337964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45999.647447337964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45999.647447337964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45999.647447337964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45999.647447337964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45999.647447337964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45999.647447337964</v>
      </c>
      <c r="H130" s="91"/>
      <c r="I130" s="107" t="str">
        <f>IFERROR(VLOOKUP(D130,DB!A:F,6,0),"")</f>
        <v/>
      </c>
      <c r="J130" s="107" t="str">
        <f>IFERROR(VLOOKUP(D130,DB!A:G,7,0),"")</f>
        <v/>
      </c>
      <c r="K130" s="93"/>
      <c r="L130" s="87" t="str">
        <f>IFERROR(VLOOKUP(D130,DB!A:I,9,0),"")</f>
        <v/>
      </c>
    </row>
  </sheetData>
  <dataValidations count="2">
    <dataValidation allowBlank="1" showInputMessage="1" showErrorMessage="1" sqref="E1" xr:uid="{A4F81451-56CC-4543-9497-104C4E44EE4B}"/>
    <dataValidation type="list" allowBlank="1" showInputMessage="1" showErrorMessage="1" sqref="E2:E1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tabSelected="1" workbookViewId="0">
      <selection activeCell="A7" sqref="A7:X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107.81538715277566</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73.458570023147331</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50.986336226851563</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18.274148726850399</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2.5399589120352175</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38480</v>
      </c>
      <c r="E7" s="37" t="s">
        <v>39111</v>
      </c>
      <c r="F7" s="38"/>
      <c r="G7" s="131">
        <f ca="1">IFERROR(NOW()-F7,"")</f>
        <v>45999.647446990741</v>
      </c>
      <c r="H7" s="38">
        <v>45999.488043981481</v>
      </c>
      <c r="I7" s="37" t="str">
        <f>IFERROR(VLOOKUP(D7,DB!A:F,6,0),"")</f>
        <v>SCECO</v>
      </c>
      <c r="J7" s="37" t="str">
        <f>IFERROR(VLOOKUP(D7,DB!A:G,7,0),"")</f>
        <v>Haj Removal</v>
      </c>
      <c r="K7" s="37" t="s">
        <v>39145</v>
      </c>
      <c r="L7" s="37" t="str">
        <f>IFERROR(VLOOKUP(D7,DB!A:I,9,0),"")</f>
        <v>Latis</v>
      </c>
    </row>
    <row r="8" spans="1:13">
      <c r="A8" s="37"/>
      <c r="B8" s="37" t="str">
        <f>IFERROR(VLOOKUP(D8,DB!A:K,11,0),"")</f>
        <v/>
      </c>
      <c r="C8" s="37"/>
      <c r="D8" s="37"/>
      <c r="E8" s="37"/>
      <c r="F8" s="38"/>
      <c r="G8" s="131">
        <f ca="1">IFERROR(NOW()-F8,"")</f>
        <v>45999.647447106479</v>
      </c>
      <c r="H8" s="38"/>
      <c r="I8" s="37" t="str">
        <f>IFERROR(VLOOKUP(D8,DB!A:F,6,0),"")</f>
        <v/>
      </c>
      <c r="J8" s="37" t="str">
        <f>IFERROR(VLOOKUP(D8,DB!A:G,7,0),"")</f>
        <v/>
      </c>
      <c r="K8" s="37"/>
      <c r="L8" s="37" t="str">
        <f>IFERROR(VLOOKUP(D8,DB!A:I,9,0),"")</f>
        <v/>
      </c>
    </row>
    <row r="9" spans="1:13">
      <c r="A9" s="37"/>
      <c r="B9" s="37" t="str">
        <f>IFERROR(VLOOKUP(D9,DB!A:K,11,0),"")</f>
        <v/>
      </c>
      <c r="C9" s="37"/>
      <c r="D9"/>
      <c r="E9" s="37"/>
      <c r="F9" s="38"/>
      <c r="G9" s="131">
        <f ca="1">IFERROR(NOW()-F9,"")</f>
        <v>45999.647447106479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45999.647447106479</v>
      </c>
      <c r="H10" s="38"/>
      <c r="I10" s="37" t="str">
        <f>IFERROR(VLOOKUP(D10,DB!A:F,6,0),"")</f>
        <v/>
      </c>
      <c r="J10" s="37" t="str">
        <f>IFERROR(VLOOKUP(D10,DB!A:G,7,0),"")</f>
        <v/>
      </c>
      <c r="K10" s="37"/>
      <c r="L10" s="37" t="str">
        <f>IFERROR(VLOOKUP(D10,DB!A:I,9,0),"")</f>
        <v/>
      </c>
    </row>
    <row r="11" spans="1:13">
      <c r="A11" s="37"/>
      <c r="B11" s="37" t="str">
        <f>IFERROR(VLOOKUP(D11,DB!A:K,11,0),"")</f>
        <v/>
      </c>
      <c r="C11" s="37"/>
      <c r="D11" s="153"/>
      <c r="E11" s="37"/>
      <c r="F11" s="38"/>
      <c r="G11" s="131">
        <f ca="1">IFERROR(NOW()-F11,"")</f>
        <v>45999.647447337964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45999.647447337964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45999.647447337964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45999.647447337964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45999.647447337964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45999.647447337964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45999.647447337964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45999.647447337964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45999.647447337964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45999.647447337964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45999.647447337964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45999.647447337964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45999.647447337964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45999.647447337964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45999.647447337964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45999.647447337964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45999.647447337964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45999.647447337964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45999.647447337964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45999.647447337964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45999.647447337964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45999.647447337964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45999.647447337964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45999.647447337964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45999.647447337964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45999.647447337964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45999.647447337964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45999.647447337964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45999.647447337964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45999.647447337964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45999.647447337964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45999.647447337964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45999.647447337964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45999.647447337964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45999.647447337964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45999.647447337964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45999.647447337964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45999.647447337964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45999.647447337964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45999.647447337964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45999.647447337964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45999.647447337964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45999.647447337964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45999.647447337964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45999.647447337964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45999.647447337964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45999.647447337964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45999.647447337964</v>
      </c>
      <c r="H58" s="38"/>
      <c r="I58" s="37" t="str">
        <f>IFERROR(VLOOKUP(D58,DB!A:F,6,0),"")</f>
        <v/>
      </c>
      <c r="J58" s="37" t="str">
        <f>IFERROR(VLOOKUP(D58,DB!A:G,7,0),"")</f>
        <v/>
      </c>
      <c r="K58" s="37"/>
      <c r="L58" s="37" t="str">
        <f>IFERROR(VLOOKUP(D58,DB!A:I,9,0),"")</f>
        <v/>
      </c>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9"/>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15</v>
      </c>
      <c r="D2" s="115" t="s">
        <v>29606</v>
      </c>
      <c r="E2" s="138" t="s">
        <v>39147</v>
      </c>
      <c r="F2" s="117">
        <v>45999.617465277777</v>
      </c>
      <c r="G2" s="72">
        <f t="shared" ref="G2:G23" ca="1" si="0">IFERROR(NOW()-F2,"-")</f>
        <v>2.9982060186739545E-2</v>
      </c>
      <c r="H2" s="117">
        <v>45999.603159722225</v>
      </c>
      <c r="I2" s="115" t="str">
        <f>IFERROR(VLOOKUP(D2,DB!A:F,6,0),"")</f>
        <v>SCECO</v>
      </c>
      <c r="J2" s="115" t="str">
        <f>IFERROR(VLOOKUP(D2,DB!A:G,7,0),"")</f>
        <v>Good</v>
      </c>
      <c r="K2" s="118" t="s">
        <v>39148</v>
      </c>
      <c r="L2" s="133" t="str">
        <f>IFERROR(VLOOKUP(D2,DB!A:I,9,0),"")</f>
        <v>Latis</v>
      </c>
    </row>
    <row r="3" spans="1:16382" ht="31.5" customHeight="1">
      <c r="A3" s="114"/>
      <c r="B3" s="115" t="str">
        <f>IFERROR(VLOOKUP(D3,DB!A:K,11,0),"")</f>
        <v/>
      </c>
      <c r="C3" s="116"/>
      <c r="D3" s="115"/>
      <c r="E3" s="138"/>
      <c r="F3" s="117"/>
      <c r="G3" s="72">
        <f t="shared" ca="1" si="0"/>
        <v>45999.647447337964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45999.647447337964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45999.647447337964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45999.647447337964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45999.647447337964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45999.647447337964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45999.647447337964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45999.647447337964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45999.647447337964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45999.647447337964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45999.647447337964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45999.647447337964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45999.647447337964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45999.647447337964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45999.647447337964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45999.647447337964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45999.647447337964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45999.647447337964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45999.647447337964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45999.647447337964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45999.647447337964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ref="G24:G87" ca="1" si="1">IFERROR(NOW()-F24,"-")</f>
        <v>45999.647447337964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45999.647447337964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45999.647447337964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45999.647447337964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45999.647447337964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45999.647447337964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45999.647447337964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45999.647447337964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45999.647447337964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45999.647447337964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45999.647447337964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45999.647447337964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45999.647447337964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45999.647447337964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45999.647447337964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45999.647447337964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45999.647447337964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45999.647447337964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45999.647447337964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45999.647447337964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45999.647447337964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45999.647447337964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45999.647447337964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45999.647447337964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45999.647447337964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45999.647447337964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45999.647447337964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45999.647447337964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45999.647447337964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45999.647447337964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45999.647447337964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45999.647447337964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45999.647447337964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45999.647447337964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45999.647447337964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45999.647447337964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45999.647447337964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45999.647447337964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45999.647447337964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45999.647447337964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45999.647447337964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45999.647447337964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45999.647447337964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45999.647447337964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45999.647447337964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45999.647447337964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45999.647447337964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45999.647447337964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45999.647447337964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45999.647447337964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45999.647447337964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45999.647447337964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45999.647447337964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45999.647447337964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45999.647447337964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45999.647447337964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45999.647447337964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45999.647447337964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45999.647447337964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45999.647447337964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45999.647447337964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45999.647447337964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45999.647447337964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45999.647447337964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ref="G88:G151" ca="1" si="2">IFERROR(NOW()-F88,"-")</f>
        <v>45999.647447337964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45999.647447337964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45999.647447337964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45999.647447337964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45999.647447337964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45999.647447337964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45999.647447337964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45999.647447337964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45999.647447337964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45999.647447337964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45999.647447337964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45999.647447337964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45999.647447337964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45999.647447337964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45999.647447337964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45999.647447337964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45999.647447337964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45999.647447337964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45999.647447337964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45999.647447337964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45999.647447337964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45999.647447337964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45999.647447337964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45999.647447337964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45999.647447337964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45999.647447337964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45999.647447337964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45999.647447337964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45999.647447337964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45999.647447337964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45999.647447337964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45999.647447337964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45999.647447337964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45999.647447337964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45999.647447337964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45999.647447337964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45999.647447337964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45999.647447337964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45999.647447337964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45999.647447337964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45999.647447337964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45999.647447337964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45999.647447337964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45999.647447337964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45999.647447337964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45999.647447337964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45999.647447337964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45999.647447337964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45999.647447337964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45999.647447337964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45999.647447337964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45999.647447337964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45999.647447337964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45999.647447337964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45999.647447337964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45999.647447337964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45999.647447337964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45999.647447337964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45999.647447337964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45999.647447337964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45999.647447337964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45999.647447337964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45999.647447337964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45999.647447337964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ref="G152:G215" ca="1" si="3">IFERROR(NOW()-F152,"-")</f>
        <v>45999.647447337964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45999.647447337964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45999.647447337964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45999.647447337964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45999.647447337964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45999.647447337964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45999.647447337964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45999.647447337964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45999.647447337964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45999.647447337964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45999.647447337964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45999.647447337964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45999.647447337964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45999.647447337964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45999.647447337964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45999.647447337964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45999.647447337964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45999.647447337964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45999.647447337964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45999.647447337964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45999.647447337964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45999.647447337964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45999.647447337964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45999.647447337964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45999.647447337964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45999.647447337964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45999.647447337964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45999.647447337964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45999.647447337964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45999.647447337964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45999.647447337964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45999.647447337964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45999.647447337964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45999.647447337964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45999.647447337964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45999.647447337964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45999.647447337964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45999.647447337964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45999.647447337964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45999.647447337964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45999.647447337964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45999.647447337964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45999.647447337964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45999.647447337964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45999.647447337964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45999.647447337964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45999.647447337964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45999.647447337964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45999.647447337964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45999.647447337964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45999.647447337964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45999.647447337964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45999.647447337964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45999.647447337964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45999.647447337964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45999.647447337964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45999.647447337964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45999.647447337964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45999.647447337964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45999.647447337964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45999.647447337964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45999.647447337964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45999.647447337964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45999.647447337964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ref="G216:G279" ca="1" si="4">IFERROR(NOW()-F216,"-")</f>
        <v>45999.647447337964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45999.647447337964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45999.647447337964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45999.647447337964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45999.647447337964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45999.647447337964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45999.647447337964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45999.647447337964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45999.647447337964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45999.647447337964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45999.647447337964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45999.647447337964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45999.647447337964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45999.647447337964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45999.647447337964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45999.647447337964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45999.647447337964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45999.647447337964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45999.647447337964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45999.647447337964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45999.647447337964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45999.647447337964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45999.647447337964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45999.647447337964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45999.647447337964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45999.647447337964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45999.647447337964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45999.647447337964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45999.647447337964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45999.647447337964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45999.647447337964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45999.647447337964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45999.647447337964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45999.647447337964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45999.647447337964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45999.647447337964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45999.647447337964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45999.647447337964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45999.647447337964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45999.647447337964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45999.647447337964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45999.647447337964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45999.647447337964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45999.647447337964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45999.647447337964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45999.647447337964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45999.647447337964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45999.647447337964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45999.647447337964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45999.647447337964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45999.647447337964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45999.647447337964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45999.647447337964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45999.647447337964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45999.647447337964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45999.647447337964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45999.647447337964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45999.647447337964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45999.647447337964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45999.647447337964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45999.647447337964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45999.647447337964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45999.647447337964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45999.647447337964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ref="G280:G343" ca="1" si="5">IFERROR(NOW()-F280,"-")</f>
        <v>45999.647447337964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45999.647447337964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45999.647447337964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45999.647447337964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45999.647447337964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45999.647447337964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45999.647447337964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45999.647447337964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45999.647447337964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45999.647447337964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45999.647447337964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45999.647447337964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45999.647447337964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45999.647447337964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45999.647447337964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45999.647447337964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45999.647447337964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45999.647447337964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45999.647447337964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45999.647447337964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45999.647447337964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45999.647447337964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45999.647447337964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45999.647447337964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45999.647447337964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45999.647447337964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45999.647447337964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45999.647447337964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45999.647447337964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45999.647447337964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45999.647447337964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45999.647447337964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45999.647447337964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45999.647447337964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45999.647447337964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45999.647447337964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45999.647447337964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45999.647447337964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45999.647447337964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45999.647447337964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45999.647447337964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45999.647447337964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45999.647447337964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45999.647447337964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45999.647447337964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45999.647447337964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45999.647447337964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45999.647447337964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45999.647447337964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45999.647447337964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45999.647447337964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45999.647447337964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45999.647447337964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45999.647447337964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45999.647447337964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45999.647447337964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45999.647447337964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45999.647447337964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45999.647447337964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45999.647447337964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45999.647447337964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45999.647447337964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45999.647447337964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45999.647447337964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ref="G344:G407" ca="1" si="6">IFERROR(NOW()-F344,"-")</f>
        <v>45999.647447337964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45999.647447337964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45999.647447337964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45999.647447337964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45999.647447337964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45999.647447337964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45999.647447337964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45999.647447337964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45999.647447337964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45999.647447337964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45999.647447337964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45999.647447337964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45999.647447337964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45999.647447337964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45999.647447337964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45999.647447337964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45999.647447337964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45999.647447337964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45999.647447337964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45999.647447337964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45999.647447337964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45999.647447337964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45999.647447337964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45999.647447337964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45999.647447337964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45999.647447337964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45999.647447337964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45999.647447337964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45999.647447337964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45999.647447337964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45999.647447337964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45999.647447337964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45999.647447337964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45999.647447337964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45999.647447337964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45999.647447337964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45999.647447337964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45999.647447337964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45999.647447337964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45999.647447337964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45999.647447337964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45999.647447337964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45999.647447337964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45999.647447337964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45999.647447337964</v>
      </c>
      <c r="H388" s="117"/>
      <c r="I388" s="115" t="str">
        <f>IFERROR(VLOOKUP(D388,DB!A:F,6,0),"")</f>
        <v/>
      </c>
      <c r="J388" s="115" t="str">
        <f>IFERROR(VLOOKUP(D388,DB!A:G,7,0),"")</f>
        <v/>
      </c>
      <c r="K388" s="118"/>
      <c r="L388" s="133" t="str">
        <f>IFERROR(VLOOKUP(D388,DB!A:I,9,0),"")</f>
        <v/>
      </c>
    </row>
    <row r="389" spans="1:12" ht="31.5" customHeight="1">
      <c r="A389" s="139"/>
      <c r="B389" s="140" t="str">
        <f>IFERROR(VLOOKUP(D389,DB!A:K,11,0),"")</f>
        <v/>
      </c>
      <c r="C389" s="141"/>
      <c r="D389" s="140"/>
      <c r="E389" s="138"/>
      <c r="F389" s="142"/>
      <c r="G389" s="143">
        <f t="shared" ca="1" si="6"/>
        <v>45999.647447337964</v>
      </c>
      <c r="H389" s="142"/>
      <c r="I389" s="140" t="str">
        <f>IFERROR(VLOOKUP(D389,DB!A:F,6,0),"")</f>
        <v/>
      </c>
      <c r="J389" s="140" t="str">
        <f>IFERROR(VLOOKUP(D389,DB!A:G,7,0),"")</f>
        <v/>
      </c>
      <c r="K389" s="144"/>
      <c r="L389" s="145" t="str">
        <f>IFERROR(VLOOKUP(D389,DB!A:I,9,0),"")</f>
        <v/>
      </c>
    </row>
  </sheetData>
  <dataValidations count="2">
    <dataValidation allowBlank="1" showInputMessage="1" showErrorMessage="1" sqref="E1" xr:uid="{9E1BC488-8814-4F8A-8DBE-742B3278AB71}"/>
    <dataValidation type="list" allowBlank="1" showInputMessage="1" showErrorMessage="1" sqref="E2:E3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2025-12-08T12:34:43Z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