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82" documentId="120_S{2AC9BD13-BADA-5192-A53E-5A8FF88502F6}" xr6:coauthVersionLast="47" xr6:coauthVersionMax="47" xr10:uidLastSave="{C6355970-185E-4635-83DD-832B05BDC6A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2" i="5"/>
  <c r="B13" i="5"/>
  <c r="B14" i="5"/>
  <c r="B15"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I6" i="5"/>
  <c r="I7" i="5"/>
  <c r="I8" i="5"/>
  <c r="I9" i="5"/>
  <c r="I10" i="5"/>
  <c r="I11" i="5"/>
  <c r="I12" i="5"/>
  <c r="I13" i="5"/>
  <c r="I14" i="5"/>
  <c r="I15" i="5"/>
  <c r="I16" i="5"/>
  <c r="I17" i="5"/>
  <c r="I18" i="5"/>
  <c r="I19" i="5"/>
  <c r="I20" i="5"/>
  <c r="I21" i="5"/>
  <c r="I22" i="5"/>
  <c r="I23" i="5"/>
  <c r="I24" i="5"/>
  <c r="I25" i="5"/>
  <c r="I26" i="5"/>
  <c r="I27" i="5"/>
  <c r="I28" i="5"/>
  <c r="I29" i="5"/>
  <c r="J6" i="5"/>
  <c r="J7" i="5"/>
  <c r="J8" i="5"/>
  <c r="J9" i="5"/>
  <c r="J10" i="5"/>
  <c r="J11" i="5"/>
  <c r="J12" i="5"/>
  <c r="J13" i="5"/>
  <c r="J14" i="5"/>
  <c r="J15" i="5"/>
  <c r="J16" i="5"/>
  <c r="J17" i="5"/>
  <c r="J18" i="5"/>
  <c r="J19" i="5"/>
  <c r="J20" i="5"/>
  <c r="J21" i="5"/>
  <c r="J22" i="5"/>
  <c r="J23" i="5"/>
  <c r="J24" i="5"/>
  <c r="J25" i="5"/>
  <c r="J26" i="5"/>
  <c r="J27" i="5"/>
  <c r="J28" i="5"/>
  <c r="J29" i="5"/>
  <c r="L6" i="5"/>
  <c r="L7" i="5"/>
  <c r="L8" i="5"/>
  <c r="L9" i="5"/>
  <c r="L10" i="5"/>
  <c r="L11" i="5"/>
  <c r="L12" i="5"/>
  <c r="L13" i="5"/>
  <c r="L14" i="5"/>
  <c r="L15" i="5"/>
  <c r="L16" i="5"/>
  <c r="L17" i="5"/>
  <c r="L18" i="5"/>
  <c r="L19" i="5"/>
  <c r="L20" i="5"/>
  <c r="L21" i="5"/>
  <c r="L22" i="5"/>
  <c r="L23" i="5"/>
  <c r="L24" i="5"/>
  <c r="L25" i="5"/>
  <c r="L26" i="5"/>
  <c r="L27" i="5"/>
  <c r="L28" i="5"/>
  <c r="L2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<sst xmlns="http://schemas.openxmlformats.org/spreadsheetml/2006/main" count="181540" uniqueCount="39147">
  <si>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</si>
  <si>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</si>
  <si>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</si>
  <si>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</si>
  <si>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</si>
  <si>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</si>
  <si>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</si>
  <si>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</si>
  <si>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</si>
  <si>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</si>
  <si>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</si>
  <si>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</si>
  <si>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</si>
  <si>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</si>
  <si>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</si>
  <si>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</si>
  <si>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</si>
  <si>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</si>
  <si>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</si>
  <si>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</si>
  <si>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</si>
  <si>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</si>
  <si>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</si>
  <si>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</si>
  <si>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</si>
  <si>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</si>
  <si>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</si>
  <si>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</si>
  <si>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</si>
  <si>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</si>
  <si>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</si>
  <si>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</si>
  <si>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</si>
  <si>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</si>
  <si>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</si>
  <si>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</si>
  <si>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</si>
  <si>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</si>
  <si>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</si>
  <si>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</si>
  <si>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</si>
  <si>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</si>
  <si>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</si>
  <si>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</si>
  <si>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</si>
  <si>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</si>
  <si>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</si>
  <si>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</si>
  <si>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</si>
  <si>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</si>
  <si>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</si>
  <si>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</si>
  <si>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</si>
  <si>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</si>
  <si>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</si>
  <si>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</si>
  <si>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</si>
  <si>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</si>
  <si>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</si>
  <si>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</si>
  <si>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</si>
  <si>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</si>
  <si>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</si>
  <si>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</si>
  <si>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</si>
  <si>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</si>
  <si>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</si>
  <si>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</si>
  <si>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</si>
  <si>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</si>
  <si>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</si>
  <si>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</si>
  <si>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</si>
  <si>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</si>
  <si>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</si>
  <si>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</si>
  <si>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</si>
  <si>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</si>
  <si>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</si>
  <si>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</si>
  <si>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</si>
  <si>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</si>
  <si>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</si>
  <si>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</si>
  <si>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</si>
  <si>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</si>
  <si>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</si>
  <si>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</si>
  <si>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</si>
  <si>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</si>
  <si>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</si>
  <si>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</si>
  <si>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</si>
  <si>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</si>
  <si>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</si>
  <si>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</si>
  <si>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</si>
  <si>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</si>
  <si>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</si>
  <si>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</si>
  <si>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</si>
  <si>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</si>
  <si>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</si>
  <si>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</si>
  <si>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</si>
  <si>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</si>
  <si>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</si>
  <si>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</si>
  <si>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</si>
  <si>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</si>
  <si>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</si>
  <si>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</si>
  <si>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</si>
  <si>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</si>
  <si>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</si>
  <si>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</si>
  <si>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</si>
  <si>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</si>
  <si>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</si>
  <si>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</si>
  <si>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</si>
  <si>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</si>
  <si>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</si>
  <si>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</si>
  <si>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</si>
  <si>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</si>
  <si>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</si>
  <si>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</si>
  <si>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</si>
  <si>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</si>
  <si>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</si>
  <si>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</si>
  <si>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</si>
  <si>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</si>
  <si>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</si>
  <si>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</si>
  <si>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</si>
  <si>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</si>
  <si>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</si>
  <si>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</si>
  <si>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</si>
  <si>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</si>
  <si>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</si>
  <si>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</si>
  <si>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</si>
  <si>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</si>
  <si>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</si>
  <si>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</si>
  <si>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</si>
  <si>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</si>
  <si>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</si>
  <si>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</si>
  <si>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</si>
  <si>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</si>
  <si>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</si>
  <si>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</si>
  <si>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</si>
  <si>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</si>
  <si>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</si>
  <si>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</si>
  <si>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</si>
  <si>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</si>
  <si>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</si>
  <si>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</si>
  <si>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</si>
  <si>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</si>
  <si>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</si>
  <si>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</si>
  <si>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</si>
  <si>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</si>
  <si>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</si>
  <si>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</si>
  <si>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</si>
  <si>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</si>
  <si>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</si>
  <si>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</si>
  <si>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</si>
  <si>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</si>
  <si>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</si>
  <si>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</si>
  <si>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</si>
  <si>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</si>
  <si>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</si>
  <si>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</si>
  <si>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</si>
  <si>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</si>
  <si>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</si>
  <si>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</si>
  <si>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</si>
  <si>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</si>
  <si>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</si>
  <si>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</si>
  <si>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</si>
  <si>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</si>
  <si>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</si>
  <si>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</si>
  <si>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</si>
  <si>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</si>
  <si>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</si>
  <si>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</si>
  <si>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</si>
  <si>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</si>
  <si>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</si>
  <si>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</si>
  <si>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</si>
  <si>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</si>
  <si>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</si>
  <si>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</si>
  <si>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</si>
  <si>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</si>
  <si>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</si>
  <si>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</si>
  <si>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</si>
  <si>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</si>
  <si>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</si>
  <si>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</si>
  <si>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</si>
  <si>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</si>
  <si>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</si>
  <si>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</si>
  <si>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</si>
  <si>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</si>
  <si>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</si>
  <si>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</si>
  <si>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</si>
  <si>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</si>
  <si>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</si>
  <si>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</si>
  <si>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</si>
  <si>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</si>
  <si>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</si>
  <si>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</si>
  <si>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</si>
  <si>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</si>
  <si>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</si>
  <si>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</si>
  <si>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</si>
  <si>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</si>
  <si>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</si>
  <si>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</si>
  <si>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</si>
  <si>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</si>
  <si>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</si>
  <si>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</si>
  <si>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</si>
  <si>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</si>
  <si>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</si>
  <si>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</si>
  <si>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</si>
  <si>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</si>
  <si>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</si>
  <si>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</si>
  <si>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</si>
  <si>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</si>
  <si>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</si>
  <si>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</si>
  <si>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</si>
  <si>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</si>
  <si>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</si>
  <si>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</si>
  <si>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</si>
  <si>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</si>
  <si>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</si>
  <si>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</si>
  <si>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</si>
  <si>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</si>
  <si>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</si>
  <si>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</si>
  <si>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</si>
  <si>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</si>
  <si>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</si>
  <si>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</si>
  <si>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</si>
  <si>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</si>
  <si>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</si>
  <si>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</si>
  <si>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</si>
  <si>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</si>
  <si>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</si>
  <si>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</si>
  <si>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</si>
  <si>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</si>
  <si>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</si>
  <si>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</si>
  <si>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</si>
  <si>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</si>
  <si>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</si>
  <si>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</si>
  <si>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</si>
  <si>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</si>
  <si>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</si>
  <si>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</si>
  <si>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</si>
  <si>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</si>
  <si>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</si>
  <si>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</si>
  <si>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</si>
  <si>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</si>
  <si>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</si>
  <si>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</si>
  <si>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</si>
  <si>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</si>
  <si>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</si>
  <si>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</si>
  <si>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</si>
  <si>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</si>
  <si>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</si>
  <si>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</si>
  <si>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</si>
  <si>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</si>
  <si>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</si>
  <si>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</si>
  <si>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</si>
  <si>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</si>
  <si>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</si>
  <si>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</si>
  <si>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</si>
  <si>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</si>
  <si>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</si>
  <si>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</si>
  <si>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</si>
  <si>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</si>
  <si>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</si>
  <si>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</si>
  <si>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</si>
  <si>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</si>
  <si>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</si>
  <si>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</si>
  <si>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</si>
  <si>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</si>
  <si>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</si>
  <si>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</si>
  <si>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</si>
  <si>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</si>
  <si>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</si>
  <si>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</si>
  <si>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</si>
  <si>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</si>
  <si>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</si>
  <si>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</si>
  <si>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</si>
  <si>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</si>
  <si>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</si>
  <si>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</si>
  <si>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</si>
  <si>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</si>
  <si>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</si>
  <si>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</si>
  <si>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</si>
  <si>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</si>
  <si>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</si>
  <si>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</si>
  <si>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</si>
  <si>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</si>
  <si>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</si>
  <si>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</si>
  <si>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</si>
  <si>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</si>
  <si>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</si>
  <si>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</si>
  <si>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</si>
  <si>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</si>
  <si>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</si>
  <si>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</si>
  <si>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</si>
  <si>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</si>
  <si>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</si>
  <si>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</si>
  <si>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</si>
  <si>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</si>
  <si>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</si>
  <si>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</si>
  <si>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</si>
  <si>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</si>
  <si>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</si>
  <si>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</si>
  <si>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</si>
  <si>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</si>
  <si>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</si>
  <si>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</si>
  <si>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</si>
  <si>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</si>
  <si>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</si>
  <si>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</si>
  <si>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</si>
  <si>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</si>
  <si>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</si>
  <si>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</si>
  <si>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</si>
  <si>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</si>
  <si>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</si>
  <si>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</si>
  <si>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</si>
  <si>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</si>
  <si>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</si>
  <si>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</si>
  <si>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</si>
  <si>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</si>
  <si>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</si>
  <si>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</si>
  <si>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</si>
  <si>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</si>
  <si>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</si>
  <si>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</si>
  <si>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</si>
  <si>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</si>
  <si>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</si>
  <si>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</si>
  <si>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</si>
  <si>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</si>
  <si>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</si>
  <si>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</si>
  <si>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</si>
  <si>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</si>
  <si>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</si>
  <si>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</si>
  <si>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</si>
  <si>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</si>
  <si>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</si>
  <si>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</si>
  <si>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</si>
  <si>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</si>
  <si>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</si>
  <si>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</si>
  <si>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</si>
  <si>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</si>
  <si>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</si>
  <si>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</si>
  <si>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</si>
  <si>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</si>
  <si>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</si>
  <si>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</si>
  <si>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</si>
  <si>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</si>
  <si>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</si>
  <si>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</si>
  <si>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</si>
  <si>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</si>
  <si>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</si>
  <si>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</si>
  <si>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</si>
  <si>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</si>
  <si>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</si>
  <si>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</si>
  <si>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</si>
  <si>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</si>
  <si>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</si>
  <si>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</si>
  <si>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</si>
  <si>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</si>
  <si>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</si>
  <si>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</si>
  <si>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</si>
  <si>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</si>
  <si>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</si>
  <si>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</si>
  <si>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</si>
  <si>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</si>
  <si>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</si>
  <si>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</si>
  <si>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</si>
  <si>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</si>
  <si>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</si>
  <si>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</si>
  <si>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</si>
  <si>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</si>
  <si>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</si>
  <si>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</si>
  <si>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</si>
  <si>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</si>
  <si>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</si>
  <si>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</si>
  <si>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</si>
  <si>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</si>
  <si>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</si>
  <si>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</si>
  <si>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</si>
  <si>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</si>
  <si>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</si>
  <si>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</si>
  <si>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</si>
  <si>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</si>
  <si>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</si>
  <si>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</si>
  <si>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</si>
  <si>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</si>
  <si>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</si>
  <si>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</si>
  <si>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</si>
  <si>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</si>
  <si>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</si>
  <si>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</si>
  <si>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</si>
  <si>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</si>
  <si>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</si>
  <si>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</si>
  <si>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</si>
  <si>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</si>
  <si>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</si>
  <si>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</si>
  <si>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</si>
  <si>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</si>
  <si>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</si>
  <si>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</si>
  <si>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</si>
  <si>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</si>
  <si>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</si>
  <si>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</si>
  <si>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</si>
  <si>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</si>
  <si>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</si>
  <si>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</si>
  <si>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</si>
  <si>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</si>
  <si>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</si>
  <si>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</si>
  <si>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</si>
  <si>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</si>
  <si>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</si>
  <si>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</si>
  <si>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</si>
  <si>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</si>
  <si>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</si>
  <si>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</si>
  <si>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</si>
  <si>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</si>
  <si>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</si>
  <si>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</si>
  <si>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</si>
  <si>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</si>
  <si>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</si>
  <si>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</si>
  <si>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</si>
  <si>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</si>
  <si>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</si>
  <si>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</si>
  <si>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</si>
  <si>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</si>
  <si>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</si>
  <si>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</si>
  <si>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</si>
  <si>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</si>
  <si>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</si>
  <si>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</si>
  <si>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</si>
  <si>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</si>
  <si>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</si>
  <si>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</si>
  <si>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</si>
  <si>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</si>
  <si>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</si>
  <si>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</si>
  <si>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</si>
  <si>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</si>
  <si>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</si>
  <si>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</si>
  <si>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</si>
  <si>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</si>
  <si>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</si>
  <si>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</si>
  <si>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</si>
  <si>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</si>
  <si>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</si>
  <si>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</si>
  <si>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</si>
  <si>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</si>
  <si>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</si>
  <si>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</si>
  <si>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</si>
  <si>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</si>
  <si>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</si>
  <si>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</si>
  <si>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</si>
  <si>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</si>
  <si>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</si>
  <si>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</si>
  <si>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</si>
  <si>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</si>
  <si>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</si>
  <si>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</si>
  <si>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</si>
  <si>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</si>
  <si>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</si>
  <si>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</si>
  <si>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</si>
  <si>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</si>
  <si>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</si>
  <si>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</si>
  <si>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</si>
  <si>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</si>
  <si>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</si>
  <si>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</si>
  <si>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</si>
  <si>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</si>
  <si>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</si>
  <si>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</si>
  <si>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</si>
  <si>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</si>
  <si>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</si>
  <si>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</si>
  <si>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</si>
  <si>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</si>
  <si>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</si>
  <si>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</si>
  <si>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</si>
  <si>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</si>
  <si>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</si>
  <si>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</si>
  <si>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</si>
  <si>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</si>
  <si>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</si>
  <si>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</si>
  <si>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</si>
  <si>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</si>
  <si>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</si>
  <si>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</si>
  <si>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</si>
  <si>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</si>
  <si>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</si>
  <si>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</si>
  <si>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</si>
  <si>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</si>
  <si>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</si>
  <si>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</si>
  <si>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</si>
  <si>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</si>
  <si>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</si>
  <si>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</si>
  <si>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</si>
  <si>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</si>
  <si>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</si>
  <si>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</si>
  <si>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</si>
  <si>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</si>
  <si>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</si>
  <si>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</si>
  <si>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</si>
  <si>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</si>
  <si>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</si>
  <si>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</si>
  <si>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</si>
  <si>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</si>
  <si>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</si>
  <si>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</si>
  <si>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</si>
  <si>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</si>
  <si>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</si>
  <si>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</si>
  <si>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</si>
  <si>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</si>
  <si>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</si>
  <si>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</si>
  <si>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</si>
  <si>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</si>
  <si>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</si>
  <si>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</si>
  <si>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</si>
  <si>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</si>
  <si>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</si>
  <si>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</si>
  <si>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</si>
  <si>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</si>
  <si>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</si>
  <si>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</si>
  <si>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</si>
  <si>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</si>
  <si>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</si>
  <si>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</si>
  <si>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</si>
  <si>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</si>
  <si>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</si>
  <si>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</si>
  <si>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</si>
  <si>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</si>
  <si>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</si>
  <si>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</si>
  <si>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</si>
  <si>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</si>
  <si>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</si>
  <si>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</si>
  <si>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</si>
  <si>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</si>
  <si>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</si>
  <si>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</si>
  <si>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</si>
  <si>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</si>
  <si>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</si>
  <si>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</si>
  <si>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</si>
  <si>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</si>
  <si>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</si>
  <si>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</si>
  <si>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</si>
  <si>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</si>
  <si>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</si>
  <si>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</si>
  <si>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</si>
  <si>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</si>
  <si>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</si>
  <si>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</si>
  <si>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</si>
  <si>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</si>
  <si>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</si>
  <si>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</si>
  <si>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</si>
  <si>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</si>
  <si>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</si>
  <si>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</si>
  <si>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</si>
  <si>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</si>
  <si>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</si>
  <si>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</si>
  <si>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</si>
  <si>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</si>
  <si>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</si>
  <si>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</si>
  <si>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</si>
  <si>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</si>
  <si>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</si>
  <si>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</si>
  <si>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</si>
  <si>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</si>
  <si>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</si>
  <si>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</si>
  <si>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</si>
  <si>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</si>
  <si>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</si>
  <si>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</si>
  <si>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</si>
  <si>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</si>
  <si>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</si>
  <si>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</si>
  <si>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</si>
  <si>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</si>
  <si>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</si>
  <si>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</si>
  <si>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</si>
  <si>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</si>
  <si>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</si>
  <si>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</si>
  <si>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</si>
  <si>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</si>
  <si>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</si>
  <si>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</si>
  <si>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</si>
  <si>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</si>
  <si>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</si>
  <si>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</si>
  <si>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</si>
  <si>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</si>
  <si>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</si>
  <si>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</si>
  <si>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</si>
  <si>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</si>
  <si>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</si>
  <si>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</si>
  <si>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</si>
  <si>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</si>
  <si>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</si>
  <si>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</si>
  <si>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</si>
  <si>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</si>
  <si>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</si>
  <si>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</si>
  <si>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</si>
  <si>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</si>
  <si>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</si>
  <si>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</si>
  <si>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</si>
  <si>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</si>
  <si>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</si>
  <si>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</si>
  <si>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</si>
  <si>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</si>
  <si>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</si>
  <si>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</si>
  <si>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</si>
  <si>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</si>
  <si>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</si>
  <si>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</si>
  <si>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</si>
  <si>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</si>
  <si>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</si>
  <si>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</si>
  <si>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</si>
  <si>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</si>
  <si>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</si>
  <si>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</si>
  <si>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</si>
  <si>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</si>
  <si>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</si>
  <si>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</si>
  <si>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</si>
  <si>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</si>
  <si>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</si>
  <si>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</si>
  <si>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</si>
  <si>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</si>
  <si>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</si>
  <si>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</si>
  <si>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</si>
  <si>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</si>
  <si>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</si>
  <si>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</si>
  <si>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</si>
  <si>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</si>
  <si>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</si>
  <si>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</si>
  <si>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</si>
  <si>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</si>
  <si>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</si>
  <si>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</si>
  <si>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</si>
  <si>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</si>
  <si>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</si>
  <si>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</si>
  <si>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</si>
  <si>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</si>
  <si>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</si>
  <si>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</si>
  <si>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</si>
  <si>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</si>
  <si>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</si>
  <si>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</si>
  <si>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</si>
  <si>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</si>
  <si>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</si>
  <si>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</si>
  <si>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</si>
  <si>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</si>
  <si>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</si>
  <si>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</si>
  <si>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</si>
  <si>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</si>
  <si>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</si>
  <si>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</si>
  <si>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</si>
  <si>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</si>
  <si>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</si>
  <si>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</si>
  <si>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</si>
  <si>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</si>
  <si>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</si>
  <si>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</si>
  <si>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</si>
  <si>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</si>
  <si>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</si>
  <si>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</si>
  <si>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</si>
  <si>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</si>
  <si>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</si>
  <si>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</si>
  <si>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</si>
  <si>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</si>
  <si>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</si>
  <si>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</si>
  <si>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</si>
  <si>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</si>
  <si>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</si>
  <si>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</si>
  <si>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</si>
  <si>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</si>
  <si>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</si>
  <si>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</si>
  <si>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</si>
  <si>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</si>
  <si>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</si>
  <si>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</si>
  <si>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</si>
  <si>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</si>
  <si>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</si>
  <si>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</si>
  <si>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</si>
  <si>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</si>
  <si>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</si>
  <si>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</si>
  <si>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</si>
  <si>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</si>
  <si>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</si>
  <si>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</si>
  <si>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</si>
  <si>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</si>
  <si>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</si>
  <si>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</si>
  <si>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</si>
  <si>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</si>
  <si>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</si>
  <si>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</si>
  <si>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</si>
  <si>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</si>
  <si>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</si>
  <si>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</si>
  <si>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</si>
  <si>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</si>
  <si>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</si>
  <si>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</si>
  <si>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</si>
  <si>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</si>
  <si>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</si>
  <si>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</si>
  <si>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</si>
  <si>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</si>
  <si>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</si>
  <si>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</si>
  <si>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</si>
  <si>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</si>
  <si>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</si>
  <si>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</si>
  <si>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</si>
  <si>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</si>
  <si>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</si>
  <si>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</si>
  <si>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</si>
  <si>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</si>
  <si>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</si>
  <si>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</si>
  <si>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</si>
  <si>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</si>
  <si>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</si>
  <si>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</si>
  <si>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</si>
  <si>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</si>
  <si>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</si>
  <si>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</si>
  <si>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</si>
  <si>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</si>
  <si>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</si>
  <si>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</si>
  <si>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</si>
  <si>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</si>
  <si>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</si>
  <si>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</si>
  <si>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</si>
  <si>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</si>
  <si>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</si>
  <si>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</si>
  <si>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</si>
  <si>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</si>
  <si>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</si>
  <si>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</si>
  <si>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</si>
  <si>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</si>
  <si>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</si>
  <si>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</si>
  <si>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</si>
  <si>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</si>
  <si>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</si>
  <si>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</si>
  <si>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</si>
  <si>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</si>
  <si>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</si>
  <si>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</si>
  <si>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</si>
  <si>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</si>
  <si>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</si>
  <si>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</si>
  <si>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</si>
  <si>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</si>
  <si>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</si>
  <si>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</si>
  <si>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</si>
  <si>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</si>
  <si>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</si>
  <si>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</si>
  <si>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</si>
  <si>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</si>
  <si>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</si>
  <si>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</si>
  <si>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</si>
  <si>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</si>
  <si>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</si>
  <si>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</si>
  <si>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</si>
  <si>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</si>
  <si>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</si>
  <si>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</si>
  <si>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</si>
  <si>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</si>
  <si>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</si>
  <si>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</si>
  <si>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</si>
  <si>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</si>
  <si>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</si>
  <si>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</si>
  <si>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</si>
  <si>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</si>
  <si>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</si>
  <si>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</si>
  <si>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</si>
  <si>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</si>
  <si>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</si>
  <si>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</si>
  <si>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</si>
  <si>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</si>
  <si>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</si>
  <si>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</si>
  <si>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</si>
  <si>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</si>
  <si>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</si>
  <si>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</si>
  <si>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</si>
  <si>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</si>
  <si>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</si>
  <si>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</si>
  <si>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</si>
  <si>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</si>
  <si>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</si>
  <si>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</si>
  <si>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</si>
  <si>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</si>
  <si>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</si>
  <si>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</si>
  <si>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</si>
  <si>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</si>
  <si>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</si>
  <si>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</si>
  <si>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</si>
  <si>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</si>
  <si>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</si>
  <si>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</si>
  <si>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</si>
  <si>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</si>
  <si>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</si>
  <si>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</si>
  <si>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</si>
  <si>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</si>
  <si>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</si>
  <si>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</si>
  <si>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</si>
  <si>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</si>
  <si>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</si>
  <si>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</si>
  <si>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</si>
  <si>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</si>
  <si>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</si>
  <si>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</si>
  <si>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</si>
  <si>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</si>
  <si>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</si>
  <si>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</si>
  <si>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</si>
  <si>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</si>
  <si>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</si>
  <si>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</si>
  <si>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</si>
  <si>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</si>
  <si>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</si>
  <si>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</si>
  <si>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</si>
  <si>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</si>
  <si>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</si>
  <si>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</si>
  <si>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</si>
  <si>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</si>
  <si>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</si>
  <si>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</si>
  <si>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</si>
  <si>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</si>
  <si>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</si>
  <si>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</si>
  <si>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</si>
  <si>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</si>
  <si>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</si>
  <si>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</si>
  <si>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</si>
  <si>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</si>
  <si>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</si>
  <si>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</si>
  <si>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</si>
  <si>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</si>
  <si>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</si>
  <si>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</si>
  <si>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</si>
  <si>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</si>
  <si>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</si>
  <si>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</si>
  <si>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</si>
  <si>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</si>
  <si>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</si>
  <si>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</si>
  <si>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</si>
  <si>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</si>
  <si>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</si>
  <si>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</si>
  <si>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</si>
  <si>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</si>
  <si>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</si>
  <si>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</si>
  <si>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</si>
  <si>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</si>
  <si>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</si>
  <si>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</si>
  <si>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</si>
  <si>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</si>
  <si>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</si>
  <si>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</si>
  <si>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</si>
  <si>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</si>
  <si>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</si>
  <si>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</si>
  <si>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</si>
  <si>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</si>
  <si>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</si>
  <si>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</si>
  <si>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</si>
  <si>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</si>
  <si>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</si>
  <si>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</si>
  <si>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</si>
  <si>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</si>
  <si>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</si>
  <si>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</si>
  <si>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</si>
  <si>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</si>
  <si>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</si>
  <si>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</si>
  <si>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</si>
  <si>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</si>
  <si>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</si>
  <si>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</si>
  <si>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</si>
  <si>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</si>
  <si>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</si>
  <si>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</si>
  <si>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</si>
  <si>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</si>
  <si>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</si>
  <si>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</si>
  <si>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</si>
  <si>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</si>
  <si>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</si>
  <si>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</si>
  <si>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</si>
  <si>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</si>
  <si>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</si>
  <si>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</si>
  <si>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</si>
  <si>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</si>
  <si>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</si>
  <si>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</si>
  <si>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</si>
  <si>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</si>
  <si>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</si>
  <si>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</si>
  <si>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</si>
  <si>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</si>
  <si>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</si>
  <si>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</si>
  <si>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</si>
  <si>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</si>
  <si>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</si>
  <si>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</si>
  <si>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</si>
  <si>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</si>
  <si>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</si>
  <si>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</si>
  <si>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</si>
  <si>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</si>
  <si>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</si>
  <si>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</si>
  <si>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</si>
  <si>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</si>
  <si>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</si>
  <si>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</si>
  <si>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</si>
  <si>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</si>
  <si>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</si>
  <si>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</si>
  <si>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</si>
  <si>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</si>
  <si>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</si>
  <si>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</si>
  <si>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</si>
  <si>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</si>
  <si>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</si>
  <si>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</si>
  <si>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</si>
  <si>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</si>
  <si>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</si>
  <si>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</si>
  <si>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</si>
  <si>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</si>
  <si>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</si>
  <si>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</si>
  <si>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</si>
  <si>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</si>
  <si>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</si>
  <si>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</si>
  <si>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</si>
  <si>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</si>
  <si>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</si>
  <si>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</si>
  <si>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</si>
  <si>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</si>
  <si>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</si>
  <si>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</si>
  <si>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</si>
  <si>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</si>
  <si>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</si>
  <si>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</si>
  <si>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</si>
  <si>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</si>
  <si>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</si>
  <si>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</si>
  <si>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</si>
  <si>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</si>
  <si>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</si>
  <si>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</si>
  <si>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</si>
  <si>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</si>
  <si>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</si>
  <si>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</si>
  <si>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</si>
  <si>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</si>
  <si>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</si>
  <si>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</si>
  <si>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</si>
  <si>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</si>
  <si>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</si>
  <si>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</si>
  <si>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</si>
  <si>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</si>
  <si>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</si>
  <si>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</si>
  <si>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</si>
  <si>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</si>
  <si>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</si>
  <si>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</si>
  <si>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</si>
  <si>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</si>
  <si>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</si>
  <si>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</si>
  <si>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</si>
  <si>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</si>
  <si>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</si>
  <si>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</si>
  <si>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</si>
  <si>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</si>
  <si>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</si>
  <si>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</si>
  <si>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</si>
  <si>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</si>
  <si>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</si>
  <si>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</si>
  <si>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</si>
  <si>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</si>
  <si>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</si>
  <si>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</si>
  <si>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</si>
  <si>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</si>
  <si>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</si>
  <si>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</si>
  <si>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</si>
  <si>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</si>
  <si>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</si>
  <si>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</si>
  <si>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</si>
  <si>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</si>
  <si>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</si>
  <si>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</si>
  <si>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</si>
  <si>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</si>
  <si>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</si>
  <si>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</si>
  <si>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</si>
  <si>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</si>
  <si>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</si>
  <si>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</si>
  <si>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</si>
  <si>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</si>
  <si>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</si>
  <si>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</si>
  <si>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</si>
  <si>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</si>
  <si>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</si>
  <si>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</si>
  <si>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</si>
  <si>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</si>
  <si>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</si>
  <si>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</si>
  <si>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</si>
  <si>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</si>
  <si>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</si>
  <si>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</si>
  <si>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</si>
  <si>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</si>
  <si>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</si>
  <si>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</si>
  <si>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</si>
  <si>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</si>
  <si>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</si>
  <si>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</si>
  <si>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</si>
  <si>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</si>
  <si>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</si>
  <si>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</si>
  <si>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</si>
  <si>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</si>
  <si>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</si>
  <si>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</si>
  <si>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</si>
  <si>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</si>
  <si>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</si>
  <si>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</si>
  <si>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</si>
  <si>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</si>
  <si>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</si>
  <si>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</si>
  <si>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</si>
  <si>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</si>
  <si>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</si>
  <si>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</si>
  <si>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</si>
  <si>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</si>
  <si>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</si>
  <si>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</si>
  <si>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</si>
  <si>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</si>
  <si>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</si>
  <si>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</si>
  <si>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</si>
  <si>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</si>
  <si>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</si>
  <si>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</si>
  <si>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</si>
  <si>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</si>
  <si>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</si>
  <si>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</si>
  <si>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</si>
  <si>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</si>
  <si>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</si>
  <si>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</si>
  <si>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</si>
  <si>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</si>
  <si>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</si>
  <si>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</si>
  <si>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</si>
  <si>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</si>
  <si>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</si>
  <si>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</si>
  <si>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</si>
  <si>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</si>
  <si>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</si>
  <si>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</si>
  <si>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</si>
  <si>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</si>
  <si>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</si>
  <si>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</si>
  <si>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</si>
  <si>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</si>
  <si>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</si>
  <si>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</si>
  <si>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</si>
  <si>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</si>
  <si>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</si>
  <si>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</si>
  <si>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</si>
  <si>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</si>
  <si>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</si>
  <si>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</si>
  <si>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</si>
  <si>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</si>
  <si>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</si>
  <si>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</si>
  <si>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</si>
  <si>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</si>
  <si>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</si>
  <si>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</si>
  <si>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</si>
  <si>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</si>
  <si>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</si>
  <si>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</si>
  <si>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</si>
  <si>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</si>
  <si>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</si>
  <si>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</si>
  <si>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</si>
  <si>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</si>
  <si>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</si>
  <si>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</si>
  <si>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</si>
  <si>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</si>
  <si>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</si>
  <si>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</si>
  <si>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</si>
  <si>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</si>
  <si>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</si>
  <si>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</si>
  <si>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</si>
  <si>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</si>
  <si>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</si>
  <si>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</si>
  <si>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</si>
  <si>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</si>
  <si>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</si>
  <si>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</si>
  <si>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</si>
  <si>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</si>
  <si>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</si>
  <si>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</si>
  <si>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</si>
  <si>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</si>
  <si>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</si>
  <si>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</si>
  <si>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</si>
  <si>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</si>
  <si>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</si>
  <si>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</si>
  <si>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</si>
  <si>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</si>
  <si>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</si>
  <si>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</si>
  <si>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</si>
  <si>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</si>
  <si>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</si>
  <si>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</si>
  <si>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</si>
  <si>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</si>
  <si>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</si>
  <si>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</si>
  <si>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</si>
  <si>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</si>
  <si>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</si>
  <si>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</si>
  <si>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</si>
  <si>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</si>
  <si>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</si>
  <si>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</si>
  <si>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</si>
  <si>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</si>
  <si>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</si>
  <si>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</si>
  <si>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</si>
  <si>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</si>
  <si>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</si>
  <si>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</si>
  <si>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</si>
  <si>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</si>
  <si>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</si>
  <si>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</si>
  <si>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</si>
  <si>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</si>
  <si>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</si>
  <si>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</si>
  <si>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</si>
  <si>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</si>
  <si>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</si>
  <si>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</si>
  <si>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</si>
  <si>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</si>
  <si>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</si>
  <si>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</si>
  <si>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</si>
  <si>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</si>
  <si>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</si>
  <si>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</si>
  <si>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</si>
  <si>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</si>
  <si>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</si>
  <si>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</si>
  <si>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</si>
  <si>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</si>
  <si>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</si>
  <si>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</si>
  <si>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</si>
  <si>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</si>
  <si>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</si>
  <si>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</si>
  <si>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</si>
  <si>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</si>
  <si>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</si>
  <si>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</si>
  <si>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</si>
  <si>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</si>
  <si>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</si>
  <si>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</si>
  <si>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</si>
  <si>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</si>
  <si>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</si>
  <si>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</si>
  <si>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</si>
  <si>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</si>
  <si>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</si>
  <si>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</si>
  <si>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</si>
  <si>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</si>
  <si>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</si>
  <si>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</si>
  <si>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</si>
  <si>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</si>
  <si>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</si>
  <si>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</si>
  <si>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</si>
  <si>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</si>
  <si>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</si>
  <si>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</si>
  <si>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</si>
  <si>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</si>
  <si>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</si>
  <si>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</si>
  <si>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</si>
  <si>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</si>
  <si>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</si>
  <si>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</si>
  <si>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</si>
  <si>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</si>
  <si>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</si>
  <si>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</si>
  <si>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</si>
  <si>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</si>
  <si>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</si>
  <si>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</si>
  <si>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</si>
  <si>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</si>
  <si>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</si>
  <si>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</si>
  <si>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</si>
  <si>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</si>
  <si>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</si>
  <si>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</si>
  <si>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</si>
  <si>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</si>
  <si>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</si>
  <si>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</si>
  <si>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</si>
  <si>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</si>
  <si>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</si>
  <si>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</si>
  <si>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</si>
  <si>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</si>
  <si>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</si>
  <si>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</si>
  <si>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</si>
  <si>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</si>
  <si>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</si>
  <si>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</si>
  <si>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</si>
  <si>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</si>
  <si>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</si>
  <si>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</si>
  <si>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</si>
  <si>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</si>
  <si>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</si>
  <si>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</si>
  <si>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</si>
  <si>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</si>
  <si>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</si>
  <si>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</si>
  <si>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</si>
  <si>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</si>
  <si>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</si>
  <si>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</si>
  <si>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</si>
  <si>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</si>
  <si>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</si>
  <si>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</si>
  <si>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</si>
  <si>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</si>
  <si>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</si>
  <si>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</si>
  <si>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</si>
  <si>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</si>
  <si>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</si>
  <si>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</si>
  <si>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</si>
  <si>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</si>
  <si>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</si>
  <si>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</si>
  <si>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</si>
  <si>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</si>
  <si>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</si>
  <si>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</si>
  <si>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</si>
  <si>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</si>
  <si>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</si>
  <si>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</si>
  <si>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</si>
  <si>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</si>
  <si>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</si>
  <si>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</si>
  <si>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</si>
  <si>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</si>
  <si>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</si>
  <si>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</si>
  <si>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</si>
  <si>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</si>
  <si>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</si>
  <si>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</si>
  <si>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</si>
  <si>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</si>
  <si>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</si>
  <si>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</si>
  <si>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</si>
  <si>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</si>
  <si>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</si>
  <si>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</si>
  <si>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</si>
  <si>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</si>
  <si>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</si>
  <si>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</si>
  <si>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</si>
  <si>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</si>
  <si>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</si>
  <si>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</si>
  <si>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</si>
  <si>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</si>
  <si>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</si>
  <si>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</si>
  <si>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</si>
  <si>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</si>
  <si>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</si>
  <si>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</si>
  <si>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</si>
  <si>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</si>
  <si>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</si>
  <si>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</si>
  <si>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</si>
  <si>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</si>
  <si>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</si>
  <si>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</si>
  <si>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</si>
  <si>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</si>
  <si>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</si>
  <si>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</si>
  <si>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</si>
  <si>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</si>
  <si>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</si>
  <si>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</si>
  <si>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</si>
  <si>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</si>
  <si>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</si>
  <si>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</si>
  <si>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</si>
  <si>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</si>
  <si>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</si>
  <si>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</si>
  <si>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</si>
  <si>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</si>
  <si>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</si>
  <si>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</si>
  <si>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</si>
  <si>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</si>
  <si>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</si>
  <si>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</si>
  <si>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</si>
  <si>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</si>
  <si>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</si>
  <si>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</si>
  <si>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</si>
  <si>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</si>
  <si>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</si>
  <si>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</si>
  <si>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</si>
  <si>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</si>
  <si>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</si>
  <si>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</si>
  <si>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</si>
  <si>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</si>
  <si>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</si>
  <si>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</si>
  <si>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</si>
  <si>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</si>
  <si>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</si>
  <si>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</si>
  <si>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</si>
  <si>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</si>
  <si>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</si>
  <si>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</si>
  <si>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</si>
  <si>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</si>
  <si>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</si>
  <si>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</si>
  <si>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</si>
  <si>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</si>
  <si>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</si>
  <si>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</si>
  <si>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</si>
  <si>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</si>
  <si>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</si>
  <si>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</si>
  <si>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</si>
  <si>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</si>
  <si>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</si>
  <si>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</si>
  <si>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</si>
  <si>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</si>
  <si>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</si>
  <si>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</si>
  <si>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</si>
  <si>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</si>
  <si>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</si>
  <si>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</si>
  <si>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</si>
  <si>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</si>
  <si>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</si>
  <si>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</si>
  <si>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</si>
  <si>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</si>
  <si>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</si>
  <si>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</si>
  <si>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</si>
  <si>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</si>
  <si>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</si>
  <si>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</si>
  <si>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</si>
  <si>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</si>
  <si>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</si>
  <si>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</si>
  <si>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</si>
  <si>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</si>
  <si>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</si>
  <si>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</si>
  <si>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</si>
  <si>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</si>
  <si>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</si>
  <si>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</si>
  <si>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</si>
  <si>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</si>
  <si>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</si>
  <si>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</si>
  <si>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</si>
  <si>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</si>
  <si>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</si>
  <si>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</si>
  <si>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</si>
  <si>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</si>
  <si>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</si>
  <si>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</si>
  <si>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</si>
  <si>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</si>
  <si>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</si>
  <si>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</si>
  <si>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</si>
  <si>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</si>
  <si>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</si>
  <si>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</si>
  <si>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</si>
  <si>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</si>
  <si>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</si>
  <si>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</si>
  <si>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</si>
  <si>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</si>
  <si>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</si>
  <si>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</si>
  <si>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</si>
  <si>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</si>
  <si>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</si>
  <si>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</si>
  <si>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</si>
  <si>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</si>
  <si>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</si>
  <si>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</si>
  <si>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</si>
  <si>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</si>
  <si>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</si>
  <si>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</si>
  <si>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</si>
  <si>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</si>
  <si>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</si>
  <si>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</si>
  <si>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</si>
  <si>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</si>
  <si>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</si>
  <si>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</si>
  <si>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</si>
  <si>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</si>
  <si>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</si>
  <si>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</si>
  <si>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</si>
  <si>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</si>
  <si>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</si>
  <si>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</si>
  <si>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</si>
  <si>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</si>
  <si>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</si>
  <si>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</si>
  <si>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</si>
  <si>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</si>
  <si>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</si>
  <si>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</si>
  <si>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</si>
  <si>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</si>
  <si>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</si>
  <si>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</si>
  <si>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</si>
  <si>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</si>
  <si>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</si>
  <si>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</si>
  <si>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</si>
  <si>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</si>
  <si>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</si>
  <si>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</si>
  <si>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</si>
  <si>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</si>
  <si>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</si>
  <si>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</si>
  <si>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</si>
  <si>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</si>
  <si>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</si>
  <si>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</si>
  <si>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</si>
  <si>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</si>
  <si>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</si>
  <si>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</si>
  <si>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</si>
  <si>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</si>
  <si>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</si>
  <si>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</si>
  <si>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</si>
  <si>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</si>
  <si>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</si>
  <si>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</si>
  <si>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</si>
  <si>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</si>
  <si>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</si>
  <si>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</si>
  <si>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</si>
  <si>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</si>
  <si>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</si>
  <si>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</si>
  <si>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</si>
  <si>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</si>
  <si>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</si>
  <si>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</si>
  <si>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</si>
  <si>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</si>
  <si>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</si>
  <si>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</si>
  <si>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</si>
  <si>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</si>
  <si>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</si>
  <si>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</si>
  <si>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</si>
  <si>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</si>
  <si>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</si>
  <si>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</si>
  <si>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</si>
  <si>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</si>
  <si>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</si>
  <si>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</si>
  <si>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</si>
  <si>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</si>
  <si>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</si>
  <si>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</si>
  <si>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</si>
  <si>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</si>
  <si>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</si>
  <si>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</si>
  <si>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</si>
  <si>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</si>
  <si>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</si>
  <si>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</si>
  <si>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</si>
  <si>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</si>
  <si>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</si>
  <si>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</si>
  <si>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</si>
  <si>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</si>
  <si>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</si>
  <si>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</si>
  <si>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</si>
  <si>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</si>
  <si>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</si>
  <si>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</si>
  <si>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</si>
  <si>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</si>
  <si>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</si>
  <si>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</si>
  <si>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</si>
  <si>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</si>
  <si>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</si>
  <si>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</si>
  <si>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</si>
  <si>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</si>
  <si>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</si>
  <si>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</si>
  <si>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</si>
  <si>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</si>
  <si>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</si>
  <si>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</si>
  <si>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</si>
  <si>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</si>
  <si>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</si>
  <si>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</si>
  <si>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</si>
  <si>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</si>
  <si>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</si>
  <si>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</si>
  <si>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</si>
  <si>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</si>
  <si>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</si>
  <si>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</si>
  <si>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</si>
  <si>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</si>
  <si>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</si>
  <si>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</si>
  <si>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</si>
  <si>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</si>
  <si>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</si>
  <si>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</si>
  <si>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</si>
  <si>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</si>
  <si>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</si>
  <si>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</si>
  <si>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</si>
  <si>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</si>
  <si>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</si>
  <si>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</si>
  <si>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</si>
  <si>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</si>
  <si>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</si>
  <si>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</si>
  <si>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</si>
  <si>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</si>
  <si>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</si>
  <si>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</si>
  <si>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</si>
  <si>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</si>
  <si>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</si>
  <si>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</si>
  <si>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</si>
  <si>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</si>
  <si>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</si>
  <si>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</si>
  <si>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</si>
  <si>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</si>
  <si>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</si>
  <si>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</si>
  <si>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</si>
  <si>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</si>
  <si>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</si>
  <si>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</si>
  <si>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</si>
  <si>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</si>
  <si>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</si>
  <si>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</si>
  <si>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</si>
  <si>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</si>
  <si>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</si>
  <si>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</si>
  <si>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</si>
  <si>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</si>
  <si>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</si>
  <si>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</si>
  <si>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</si>
  <si>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</si>
  <si>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</si>
  <si>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</si>
  <si>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</si>
  <si>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</si>
  <si>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</si>
  <si>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</si>
  <si>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</si>
  <si>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</si>
  <si>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</si>
  <si>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</si>
  <si>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</si>
  <si>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</si>
  <si>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</si>
  <si>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</si>
  <si>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</si>
  <si>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</si>
  <si>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</si>
  <si>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</si>
  <si>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</si>
  <si>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</si>
  <si>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</si>
  <si>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</si>
  <si>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</si>
  <si>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</si>
  <si>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</si>
  <si>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</si>
  <si>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</si>
  <si>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</si>
  <si>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</si>
  <si>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</si>
  <si>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</si>
  <si>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</si>
  <si>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</si>
  <si>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</si>
  <si>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</si>
  <si>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</si>
  <si>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</si>
  <si>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</si>
  <si>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</si>
  <si>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</si>
  <si>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</si>
  <si>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</si>
  <si>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</si>
  <si>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</si>
  <si>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</si>
  <si>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</si>
  <si>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</si>
  <si>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</si>
  <si>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</si>
  <si>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</si>
  <si>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</si>
  <si>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</si>
  <si>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</si>
  <si>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</si>
  <si>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</si>
  <si>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</si>
  <si>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</si>
  <si>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</si>
  <si>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</si>
  <si>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</si>
  <si>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</si>
  <si>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</si>
  <si>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</si>
  <si>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</si>
  <si>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</si>
  <si>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</si>
  <si>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</si>
  <si>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</si>
  <si>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</si>
  <si>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</si>
  <si>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</si>
  <si>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</si>
  <si>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</si>
  <si>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</si>
  <si>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</si>
  <si>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</si>
  <si>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</si>
  <si>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</si>
  <si>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</si>
  <si>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</si>
  <si>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</si>
  <si>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</si>
  <si>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</si>
  <si>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</si>
  <si>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</si>
  <si>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</si>
  <si>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</si>
  <si>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</si>
  <si>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</si>
  <si>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</si>
  <si>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</si>
  <si>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</si>
  <si>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</si>
  <si>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</si>
  <si>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</si>
  <si>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</si>
  <si>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</si>
  <si>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</si>
  <si>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</si>
  <si>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</si>
  <si>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</si>
  <si>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</si>
  <si>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</si>
  <si>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</si>
  <si>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</si>
  <si>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</si>
  <si>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</si>
  <si>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</si>
  <si>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</si>
  <si>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</si>
  <si>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</si>
  <si>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</si>
  <si>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</si>
  <si>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</si>
  <si>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</si>
  <si>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</si>
  <si>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</si>
  <si>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</si>
  <si>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</si>
  <si>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</si>
  <si>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</si>
  <si>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</si>
  <si>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</si>
  <si>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</si>
  <si>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</si>
  <si>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</si>
  <si>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</si>
  <si>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</si>
  <si>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</si>
  <si>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</si>
  <si>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</si>
  <si>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</si>
  <si>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</si>
  <si>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</si>
  <si>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</si>
  <si>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</si>
  <si>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</si>
  <si>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</si>
  <si>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</si>
  <si>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</si>
  <si>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</si>
  <si>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</si>
  <si>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</si>
  <si>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</si>
  <si>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</si>
  <si>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</si>
  <si>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</si>
  <si>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</si>
  <si>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</si>
  <si>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</si>
  <si>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</si>
  <si>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</si>
  <si>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</si>
  <si>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</si>
  <si>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</si>
  <si>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</si>
  <si>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</si>
  <si>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</si>
  <si>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</si>
  <si>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</si>
  <si>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</si>
  <si>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</si>
  <si>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</si>
  <si>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</si>
  <si>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</si>
  <si>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</si>
  <si>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</si>
  <si>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</si>
  <si>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</si>
  <si>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</si>
  <si>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</si>
  <si>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</si>
  <si>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</si>
  <si>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</si>
  <si>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</si>
  <si>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</si>
  <si>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</si>
  <si>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</si>
  <si>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</si>
  <si>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</si>
  <si>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</si>
  <si>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</si>
  <si>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</si>
  <si>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</si>
  <si>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</si>
  <si>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</si>
  <si>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</si>
  <si>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</si>
  <si>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</si>
  <si>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</si>
  <si>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</si>
  <si>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</si>
  <si>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</si>
  <si>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</si>
  <si>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</si>
  <si>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</si>
  <si>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</si>
  <si>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</si>
  <si>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</si>
  <si>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</si>
  <si>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</si>
  <si>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</si>
  <si>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</si>
  <si>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</si>
  <si>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</si>
  <si>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</si>
  <si>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</si>
  <si>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</si>
  <si>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</si>
  <si>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</si>
  <si>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</si>
  <si>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</si>
  <si>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</si>
  <si>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</si>
  <si>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</si>
  <si>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</si>
  <si>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</si>
  <si>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</si>
  <si>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</si>
  <si>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</si>
  <si>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</si>
  <si>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</si>
  <si>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</si>
  <si>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</si>
  <si>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</si>
  <si>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</si>
  <si>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</si>
  <si>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</si>
  <si>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</si>
  <si>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</si>
  <si>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</si>
  <si>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</si>
  <si>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</si>
  <si>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</si>
  <si>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</si>
  <si>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</si>
  <si>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</si>
  <si>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</si>
  <si>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</si>
  <si>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</si>
  <si>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</si>
  <si>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</si>
  <si>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</si>
  <si>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</si>
  <si>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</si>
  <si>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</si>
  <si>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</si>
  <si>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</si>
  <si>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</si>
  <si>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</si>
  <si>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</si>
  <si>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</si>
  <si>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</si>
  <si>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</si>
  <si>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</si>
  <si>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</si>
  <si>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</si>
  <si>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</si>
  <si>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</si>
  <si>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</si>
  <si>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</si>
  <si>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</si>
  <si>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</si>
  <si>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</si>
  <si>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</si>
  <si>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</si>
  <si>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</si>
  <si>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</si>
  <si>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</si>
  <si>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</si>
  <si>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</si>
  <si>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</si>
  <si>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</si>
  <si>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</si>
  <si>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</si>
  <si>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</si>
  <si>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</si>
  <si>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</si>
  <si>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</si>
  <si>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</si>
  <si>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</si>
  <si>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</si>
  <si>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</si>
  <si>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</si>
  <si>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</si>
  <si>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</si>
  <si>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</si>
  <si>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</si>
  <si>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</si>
  <si>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</si>
  <si>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</si>
  <si>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</si>
  <si>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</si>
  <si>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</si>
  <si>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</si>
  <si>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</si>
  <si>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</si>
  <si>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</si>
  <si>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</si>
  <si>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</si>
  <si>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</si>
  <si>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</si>
  <si>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</si>
  <si>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</si>
  <si>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</si>
  <si>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</si>
  <si>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</si>
  <si>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</si>
  <si>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</si>
  <si>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</si>
  <si>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</si>
  <si>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</si>
  <si>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</si>
  <si>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</si>
  <si>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</si>
  <si>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</si>
  <si>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</si>
  <si>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</si>
  <si>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</si>
  <si>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</si>
  <si>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</si>
  <si>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</si>
  <si>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</si>
  <si>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</si>
  <si>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</si>
  <si>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</si>
  <si>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</si>
  <si>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</si>
  <si>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</si>
  <si>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</si>
  <si>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</si>
  <si>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</si>
  <si>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</si>
  <si>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</si>
  <si>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</si>
  <si>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</si>
  <si>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</si>
  <si>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</si>
  <si>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</si>
  <si>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</si>
  <si>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</si>
  <si>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</si>
  <si>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</si>
  <si>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</si>
  <si>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</si>
  <si>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</si>
  <si>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</si>
  <si>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</si>
  <si>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</si>
  <si>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</si>
  <si>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</si>
  <si>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</si>
  <si>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</si>
  <si>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</si>
  <si>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</si>
  <si>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</si>
  <si>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</si>
  <si>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</si>
  <si>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</si>
  <si>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</si>
  <si>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</si>
  <si>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</si>
  <si>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</si>
  <si>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</si>
  <si>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</si>
  <si>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</si>
  <si>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</si>
  <si>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</si>
  <si>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</si>
  <si>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</si>
  <si>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</si>
  <si>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</si>
  <si>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</si>
  <si>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</si>
  <si>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</si>
  <si>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</si>
  <si>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</si>
  <si>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</si>
  <si>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</si>
  <si>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</si>
  <si>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</si>
  <si>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</si>
  <si>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</si>
  <si>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</si>
  <si>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</si>
  <si>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</si>
  <si>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</si>
  <si>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</si>
  <si>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</si>
  <si>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</si>
  <si>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</si>
  <si>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</si>
  <si>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</si>
  <si>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</si>
  <si>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</si>
  <si>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</si>
  <si>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</si>
  <si>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</si>
  <si>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</si>
  <si>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</si>
  <si>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</si>
  <si>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</si>
  <si>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</si>
  <si>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</si>
  <si>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</si>
  <si>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</si>
  <si>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</si>
  <si>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</si>
  <si>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</si>
  <si>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</si>
  <si>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</si>
  <si>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</si>
  <si>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</si>
  <si>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</si>
  <si>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</si>
  <si>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</si>
  <si>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</si>
  <si>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</si>
  <si>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</si>
  <si>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</si>
  <si>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</si>
  <si>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</si>
  <si>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</si>
  <si>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</si>
  <si>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</si>
  <si>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</si>
  <si>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</si>
  <si>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</si>
  <si>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</si>
  <si>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</si>
  <si>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</si>
  <si>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</si>
  <si>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</si>
  <si>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</si>
  <si>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</si>
  <si>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</si>
  <si>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</si>
  <si>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</si>
  <si>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</si>
  <si>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</si>
  <si>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</si>
  <si>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</si>
  <si>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</si>
  <si>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</si>
  <si>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</si>
  <si>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</si>
  <si>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</si>
  <si>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</si>
  <si>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</si>
  <si>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</si>
  <si>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</si>
  <si>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</si>
  <si>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</si>
  <si>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</si>
  <si>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</si>
  <si>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</si>
  <si>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</si>
  <si>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</si>
  <si>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</si>
  <si>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</si>
  <si>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</si>
  <si>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</si>
  <si>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</si>
  <si>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</si>
  <si>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</si>
  <si>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</si>
  <si>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</si>
  <si>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</si>
  <si>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</si>
  <si>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</si>
  <si>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</si>
  <si>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</si>
  <si>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</si>
  <si>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</si>
  <si>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</si>
  <si>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</si>
  <si>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</si>
  <si>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</si>
  <si>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</si>
  <si>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</si>
  <si>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</si>
  <si>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</si>
  <si>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</si>
  <si>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</si>
  <si>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</si>
  <si>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</si>
  <si>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</si>
  <si>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</si>
  <si>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</si>
  <si>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</si>
  <si>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</si>
  <si>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</si>
  <si>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</si>
  <si>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</si>
  <si>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</si>
  <si>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</si>
  <si>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</si>
  <si>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</si>
  <si>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</si>
  <si>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</si>
  <si>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</si>
  <si>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</si>
  <si>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</si>
  <si>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</si>
  <si>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</si>
  <si>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</si>
  <si>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</si>
  <si>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</si>
  <si>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</si>
  <si>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</si>
  <si>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</si>
  <si>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</si>
  <si>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</si>
  <si>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</si>
  <si>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</si>
  <si>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</si>
  <si>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</si>
  <si>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</si>
  <si>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</si>
  <si>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</si>
  <si>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</si>
  <si>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</si>
  <si>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</si>
  <si>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</si>
  <si>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</si>
  <si>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</si>
  <si>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</si>
  <si>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</si>
  <si>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</si>
  <si>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</si>
  <si>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</si>
  <si>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</si>
  <si>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</si>
  <si>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</si>
  <si>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</si>
  <si>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</si>
  <si>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</si>
  <si>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</si>
  <si>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</si>
  <si>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</si>
  <si>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</si>
  <si>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</si>
  <si>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</si>
  <si>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</si>
  <si>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</si>
  <si>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</si>
  <si>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</si>
  <si>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</si>
  <si>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</si>
  <si>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</si>
  <si>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</si>
  <si>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</si>
  <si>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</si>
  <si>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</si>
  <si>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</si>
  <si>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</si>
  <si>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</si>
  <si>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</si>
  <si>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</si>
  <si>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</si>
  <si>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</si>
  <si>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</si>
  <si>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</si>
  <si>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</si>
  <si>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</si>
  <si>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</si>
  <si>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</si>
  <si>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</si>
  <si>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</si>
  <si>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</si>
  <si>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</si>
  <si>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</si>
  <si>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</si>
  <si>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</si>
  <si>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</si>
  <si>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</si>
  <si>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</si>
  <si>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</si>
  <si>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</si>
  <si>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</si>
  <si>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</si>
  <si>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</si>
  <si>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</si>
  <si>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</si>
  <si>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</si>
  <si>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</si>
  <si>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</si>
  <si>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</si>
  <si>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</si>
  <si>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</si>
  <si>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</si>
  <si>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</si>
  <si>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</si>
  <si>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</si>
  <si>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</si>
  <si>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</si>
  <si>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</si>
  <si>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</si>
  <si>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</si>
  <si>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</si>
  <si>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</si>
  <si>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</si>
  <si>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</si>
  <si>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</si>
  <si>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</si>
  <si>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</si>
  <si>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</si>
  <si>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</si>
  <si>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</si>
  <si>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</si>
  <si>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</si>
  <si>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</si>
  <si>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</si>
  <si>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</si>
  <si>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</si>
  <si>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</si>
  <si>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</si>
  <si>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</si>
  <si>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</si>
  <si>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</si>
  <si>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</si>
  <si>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</si>
  <si>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</si>
  <si>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</si>
  <si>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</si>
  <si>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</si>
  <si>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</si>
  <si>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</si>
  <si>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</si>
  <si>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</si>
  <si>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</si>
  <si>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</si>
  <si>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</si>
  <si>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</si>
  <si>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</si>
  <si>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</si>
  <si>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</si>
  <si>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</si>
  <si>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</si>
  <si>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</si>
  <si>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</si>
  <si>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</si>
  <si>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</si>
  <si>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</si>
  <si>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</si>
  <si>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</si>
  <si>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</si>
  <si>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</si>
  <si>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</si>
  <si>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</si>
  <si>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</si>
  <si>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</si>
  <si>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</si>
  <si>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</si>
  <si>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</si>
  <si>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</si>
  <si>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</si>
  <si>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</si>
  <si>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</si>
  <si>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</si>
  <si>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</si>
  <si>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</si>
  <si>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</si>
  <si>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</si>
  <si>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</si>
  <si>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</si>
  <si>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</si>
  <si>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</si>
  <si>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</si>
  <si>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</si>
  <si>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</si>
  <si>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</si>
  <si>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</si>
  <si>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</si>
  <si>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</si>
  <si>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</si>
  <si>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</si>
  <si>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</si>
  <si>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</si>
  <si>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</si>
  <si>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</si>
  <si>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</si>
  <si>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</si>
  <si>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</si>
  <si>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</si>
  <si>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</si>
  <si>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</si>
  <si>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</si>
  <si>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</si>
  <si>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</si>
  <si>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</si>
  <si>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</si>
  <si>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</si>
  <si>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</si>
  <si>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</si>
  <si>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</si>
  <si>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</si>
  <si>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</si>
  <si>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</si>
  <si>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</si>
  <si>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</si>
  <si>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</si>
  <si>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</si>
  <si>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</si>
  <si>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</si>
  <si>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</si>
  <si>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</si>
  <si>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</si>
  <si>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</si>
  <si>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</si>
  <si>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</si>
  <si>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</si>
  <si>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</si>
  <si>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</si>
  <si>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</si>
  <si>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</si>
  <si>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</si>
  <si>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</si>
  <si>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</si>
  <si>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</si>
  <si>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</si>
  <si>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</si>
  <si>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</si>
  <si>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</si>
  <si>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</si>
  <si>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</si>
  <si>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</si>
  <si>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</si>
  <si>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</si>
  <si>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</si>
  <si>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</si>
  <si>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</si>
  <si>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</si>
  <si>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</si>
  <si>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</si>
  <si>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</si>
  <si>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</si>
  <si>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</si>
  <si>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</si>
  <si>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</si>
  <si>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</si>
  <si>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</si>
  <si>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</si>
  <si>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</si>
  <si>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</si>
  <si>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</si>
  <si>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</si>
  <si>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</si>
  <si>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</si>
  <si>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</si>
  <si>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</si>
  <si>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</si>
  <si>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</si>
  <si>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</si>
  <si>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</si>
  <si>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</si>
  <si>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</si>
  <si>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</si>
  <si>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</si>
  <si>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</si>
  <si>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</si>
  <si>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</si>
  <si>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</si>
  <si>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</si>
  <si>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</si>
  <si>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</si>
  <si>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</si>
  <si>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</si>
  <si>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</si>
  <si>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</si>
  <si>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</si>
  <si>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</si>
  <si>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</si>
  <si>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</si>
  <si>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</si>
  <si>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</si>
  <si>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</si>
  <si>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</si>
  <si>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</si>
  <si>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</si>
  <si>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</si>
  <si>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</si>
  <si>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</si>
  <si>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</si>
  <si>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</si>
  <si>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</si>
  <si>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</si>
  <si>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</si>
  <si>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</si>
  <si>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</si>
  <si>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</si>
  <si>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</si>
  <si>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</si>
  <si>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</si>
  <si>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</si>
  <si>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</si>
  <si>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</si>
  <si>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</si>
  <si>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</si>
  <si>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</si>
  <si>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</si>
  <si>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</si>
  <si>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</si>
  <si>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</si>
  <si>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</si>
  <si>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</si>
  <si>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</si>
  <si>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</si>
  <si>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</si>
  <si>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</si>
  <si>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</si>
  <si>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</si>
  <si>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</si>
  <si>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</si>
  <si>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</si>
  <si>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</si>
  <si>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</si>
  <si>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</si>
  <si>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</si>
  <si>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</si>
  <si>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</si>
  <si>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</si>
  <si>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</si>
  <si>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</si>
  <si>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</si>
  <si>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</si>
  <si>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</si>
  <si>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</si>
  <si>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</si>
  <si>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</si>
  <si>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</si>
  <si>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</si>
  <si>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</si>
  <si>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</si>
  <si>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</si>
  <si>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</si>
  <si>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</si>
  <si>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</si>
  <si>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</si>
  <si>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</si>
  <si>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</si>
  <si>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</si>
  <si>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</si>
  <si>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</si>
  <si>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</si>
  <si>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</si>
  <si>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</si>
  <si>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</si>
  <si>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</si>
  <si>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</si>
  <si>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</si>
  <si>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</si>
  <si>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</si>
  <si>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</si>
  <si>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</si>
  <si>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</si>
  <si>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</si>
  <si>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</si>
  <si>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</si>
  <si>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</si>
  <si>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</si>
  <si>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</si>
  <si>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</si>
  <si>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</si>
  <si>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</si>
  <si>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</si>
  <si>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</si>
  <si>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</si>
  <si>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</si>
  <si>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</si>
  <si>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</si>
  <si>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</si>
  <si>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</si>
  <si>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</si>
  <si>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</si>
  <si>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</si>
  <si>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</si>
  <si>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</si>
  <si>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</si>
  <si>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</si>
  <si>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</si>
  <si>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</si>
  <si>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</si>
  <si>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</si>
  <si>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</si>
  <si>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</si>
  <si>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</si>
  <si>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</si>
  <si>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</si>
  <si>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</si>
  <si>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</si>
  <si>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</si>
  <si>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</si>
  <si>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</si>
  <si>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</si>
  <si>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</si>
  <si>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</si>
  <si>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</si>
  <si>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</si>
  <si>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</si>
  <si>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</si>
  <si>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</si>
  <si>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</si>
  <si>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</si>
  <si>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</si>
  <si>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</si>
  <si>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</si>
  <si>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</si>
  <si>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</si>
  <si>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</si>
  <si>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</si>
  <si>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</si>
  <si>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</si>
  <si>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</si>
  <si>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</si>
  <si>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</si>
  <si>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</si>
  <si>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</si>
  <si>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</si>
  <si>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</si>
  <si>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</si>
  <si>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</si>
  <si>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</si>
  <si>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</si>
  <si>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</si>
  <si>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</si>
  <si>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</si>
  <si>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</si>
  <si>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</si>
  <si>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</si>
  <si>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</si>
  <si>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</si>
  <si>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</si>
  <si>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</si>
  <si>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</si>
  <si>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</si>
  <si>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</si>
  <si>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</si>
  <si>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</si>
  <si>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</si>
  <si>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</si>
  <si>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</si>
  <si>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</si>
  <si>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</si>
  <si>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</si>
  <si>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</si>
  <si>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</si>
  <si>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</si>
  <si>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</si>
  <si>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</si>
  <si>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</si>
  <si>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</si>
  <si>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</si>
  <si>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</si>
  <si>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</si>
  <si>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</si>
  <si>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</si>
  <si>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</si>
  <si>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</si>
  <si>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</si>
  <si>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</si>
  <si>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</si>
  <si>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</si>
  <si>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</si>
  <si>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</si>
  <si>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</si>
  <si>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</si>
  <si>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</si>
  <si>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</si>
  <si>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</si>
  <si>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</si>
  <si>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</si>
  <si>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</si>
  <si>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</si>
  <si>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</si>
  <si>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</si>
  <si>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</si>
  <si>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</si>
  <si>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</si>
  <si>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</si>
  <si>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</si>
  <si>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</si>
  <si>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</si>
  <si>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</si>
  <si>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</si>
  <si>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</si>
  <si>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</si>
  <si>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</si>
  <si>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</si>
  <si>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</si>
  <si>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</si>
  <si>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</si>
  <si>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</si>
  <si>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</si>
  <si>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</si>
  <si>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</si>
  <si>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</si>
  <si>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</si>
  <si>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</si>
  <si>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</si>
  <si>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</si>
  <si>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</si>
  <si>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</si>
  <si>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</si>
  <si>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</si>
  <si>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</si>
  <si>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</si>
  <si>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</si>
  <si>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</si>
  <si>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</si>
  <si>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</si>
  <si>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</si>
  <si>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</si>
  <si>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</si>
  <si>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</si>
  <si>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</si>
  <si>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</si>
  <si>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</si>
  <si>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</si>
  <si>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</si>
  <si>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</si>
  <si>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</si>
  <si>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</si>
  <si>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</si>
  <si>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</si>
  <si>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</si>
  <si>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</si>
  <si>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</si>
  <si>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</si>
  <si>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</si>
  <si>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</si>
  <si>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</si>
  <si>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</si>
  <si>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</si>
  <si>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</si>
  <si>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</si>
  <si>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</si>
  <si>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</si>
  <si>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</si>
  <si>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</si>
  <si>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</si>
  <si>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</si>
  <si>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</si>
  <si>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</si>
  <si>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</si>
  <si>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</si>
  <si>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</si>
  <si>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</si>
  <si>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</si>
  <si>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</si>
  <si>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</si>
  <si>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</si>
  <si>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</si>
  <si>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</si>
  <si>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</si>
  <si>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</si>
  <si>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</si>
  <si>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</si>
  <si>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</si>
  <si>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</si>
  <si>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</si>
  <si>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</si>
  <si>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</si>
  <si>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</si>
  <si>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</si>
  <si>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</si>
  <si>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</si>
  <si>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</si>
  <si>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</si>
  <si>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</si>
  <si>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</si>
  <si>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</si>
  <si>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</si>
  <si>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</si>
  <si>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</si>
  <si>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</si>
  <si>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</si>
  <si>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</si>
  <si>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</si>
  <si>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</si>
  <si>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</si>
  <si>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</si>
  <si>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</si>
  <si>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</si>
  <si>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</si>
  <si>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</si>
  <si>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</si>
  <si>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</si>
  <si>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</si>
  <si>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</si>
  <si>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</si>
  <si>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</si>
  <si>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</si>
  <si>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</si>
  <si>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</si>
  <si>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</si>
  <si>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</si>
  <si>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</si>
  <si>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</si>
  <si>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</si>
  <si>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</si>
  <si>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</si>
  <si>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</si>
  <si>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</si>
  <si>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</si>
  <si>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</si>
  <si>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</si>
  <si>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</si>
  <si>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</si>
  <si>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</si>
  <si>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</si>
  <si>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</si>
  <si>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</si>
  <si>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</si>
  <si>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</si>
  <si>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</si>
  <si>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</si>
  <si>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</si>
  <si>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</si>
  <si>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</si>
  <si>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</si>
  <si>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</si>
  <si>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</si>
  <si>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</si>
  <si>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</si>
  <si>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</si>
  <si>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</si>
  <si>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</si>
  <si>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</si>
  <si>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</si>
  <si>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</si>
  <si>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</si>
  <si>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</si>
  <si>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</si>
  <si>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</si>
  <si>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</si>
  <si>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</si>
  <si>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</si>
  <si>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</si>
  <si>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</si>
  <si>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</si>
  <si>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</si>
  <si>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</si>
  <si>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</si>
  <si>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</si>
  <si>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</si>
  <si>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</si>
  <si>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</si>
  <si>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</si>
  <si>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</si>
  <si>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</si>
  <si>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</si>
  <si>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</si>
  <si>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</si>
  <si>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</si>
  <si>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</si>
  <si>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</si>
  <si>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</si>
  <si>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</si>
  <si>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</si>
  <si>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</si>
  <si>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</si>
  <si>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</si>
  <si>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</si>
  <si>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</si>
  <si>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</si>
  <si>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</si>
  <si>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</si>
  <si>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</si>
  <si>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</si>
  <si>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</si>
  <si>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</si>
  <si>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</si>
  <si>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</si>
  <si>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</si>
  <si>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</si>
  <si>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</si>
  <si>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</si>
  <si>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</si>
  <si>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</si>
  <si>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</si>
  <si>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</si>
  <si>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</si>
  <si>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</si>
  <si>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</si>
  <si>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</si>
  <si>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</si>
  <si>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</si>
  <si>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</si>
  <si>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</si>
  <si>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</si>
  <si>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</si>
  <si>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</si>
  <si>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</si>
  <si>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</si>
  <si>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</si>
  <si>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</si>
  <si>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</si>
  <si>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</si>
  <si>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</si>
  <si>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</si>
  <si>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</si>
  <si>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</si>
  <si>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</si>
  <si>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</si>
  <si>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</si>
  <si>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</si>
  <si>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</si>
  <si>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</si>
  <si>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</si>
  <si>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</si>
  <si>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</si>
  <si>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</si>
  <si>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</si>
  <si>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</si>
  <si>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</si>
  <si>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</si>
  <si>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</si>
  <si>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</si>
  <si>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</si>
  <si>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</si>
  <si>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</si>
  <si>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</si>
  <si>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</si>
  <si>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</si>
  <si>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</si>
  <si>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</si>
  <si>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</si>
  <si>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</si>
  <si>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</si>
  <si>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</si>
  <si>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</si>
  <si>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</si>
  <si>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</si>
  <si>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</si>
  <si>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</si>
  <si>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</si>
  <si>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</si>
  <si>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</si>
  <si>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</si>
  <si>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</si>
  <si>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</si>
  <si>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</si>
  <si>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</si>
  <si>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</si>
  <si>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</si>
  <si>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</si>
  <si>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</si>
  <si>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</si>
  <si>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</si>
  <si>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</si>
  <si>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</si>
  <si>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</si>
  <si>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</si>
  <si>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</si>
  <si>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</si>
  <si>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</si>
  <si>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</si>
  <si>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</si>
  <si>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</si>
  <si>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</si>
  <si>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</si>
  <si>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</si>
  <si>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</si>
  <si>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</si>
  <si>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</si>
  <si>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</si>
  <si>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</si>
  <si>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</si>
  <si>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</si>
  <si>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</si>
  <si>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</si>
  <si>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</si>
  <si>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</si>
  <si>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</si>
  <si>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</si>
  <si>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</si>
  <si>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</si>
  <si>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</si>
  <si>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</si>
  <si>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</si>
  <si>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</si>
  <si>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</si>
  <si>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</si>
  <si>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</si>
  <si>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</si>
  <si>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</si>
  <si>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</si>
  <si>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</si>
  <si>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</si>
  <si>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</si>
  <si>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</si>
  <si>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</si>
  <si>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</si>
  <si>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</si>
  <si>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</si>
  <si>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</si>
  <si>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</si>
  <si>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</si>
  <si>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</si>
  <si>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</si>
  <si>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</si>
  <si>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</si>
  <si>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</si>
  <si>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</si>
  <si>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</si>
  <si>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</si>
  <si>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</si>
  <si>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</si>
  <si>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</si>
  <si>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</si>
  <si>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</si>
  <si>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</si>
  <si>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</si>
  <si>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</si>
  <si>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</si>
  <si>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</si>
  <si>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</si>
  <si>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</si>
  <si>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</si>
  <si>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</si>
  <si>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</si>
  <si>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</si>
  <si>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</si>
  <si>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</si>
  <si>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</si>
  <si>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</si>
  <si>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</si>
  <si>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</si>
  <si>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</si>
  <si>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</si>
  <si>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</si>
  <si>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</si>
  <si>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</si>
  <si>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</si>
  <si>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</si>
  <si>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</si>
  <si>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</si>
  <si>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</si>
  <si>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</si>
  <si>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</si>
  <si>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</si>
  <si>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</si>
  <si>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</si>
  <si>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</si>
  <si>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</si>
  <si>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</si>
  <si>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</si>
  <si>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</si>
  <si>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</si>
  <si>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</si>
  <si>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</si>
  <si>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</si>
  <si>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</si>
  <si>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</si>
  <si>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</si>
  <si>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</si>
  <si>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</si>
  <si>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</si>
  <si>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</si>
  <si>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</si>
  <si>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</si>
  <si>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</si>
  <si>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</si>
  <si>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</si>
  <si>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</si>
  <si>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</si>
  <si>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</si>
  <si>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</si>
  <si>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</si>
  <si>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</si>
  <si>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</si>
  <si>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</si>
  <si>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</si>
  <si>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</si>
  <si>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</si>
  <si>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</si>
  <si>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</si>
  <si>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</si>
  <si>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</si>
  <si>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</si>
  <si>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</si>
  <si>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</si>
  <si>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</si>
  <si>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</si>
  <si>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</si>
  <si>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</si>
  <si>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</si>
  <si>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</si>
  <si>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</si>
  <si>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</si>
  <si>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</si>
  <si>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</si>
  <si>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</si>
  <si>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</si>
  <si>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</si>
  <si>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</si>
  <si>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</si>
  <si>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</si>
  <si>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</si>
  <si>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</si>
  <si>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</si>
  <si>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</si>
  <si>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</si>
  <si>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</si>
  <si>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</si>
  <si>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</si>
  <si>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</si>
  <si>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</si>
  <si>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</si>
  <si>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</si>
  <si>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</si>
  <si>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</si>
  <si>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</si>
  <si>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</si>
  <si>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</si>
  <si>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</si>
  <si>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</si>
  <si>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</si>
  <si>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</si>
  <si>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</si>
  <si>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</si>
  <si>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</si>
  <si>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</si>
  <si>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</si>
  <si>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</si>
  <si>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</si>
  <si>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</si>
  <si>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</si>
  <si>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</si>
  <si>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</si>
  <si>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</si>
  <si>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</si>
  <si>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</si>
  <si>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</si>
  <si>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</si>
  <si>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</si>
  <si>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</si>
  <si>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</si>
  <si>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</si>
  <si>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</si>
  <si>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</si>
  <si>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</si>
  <si>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</si>
  <si>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</si>
  <si>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</si>
  <si>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</si>
  <si>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</si>
  <si>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</si>
  <si>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</si>
  <si>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</si>
  <si>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</si>
  <si>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</si>
  <si>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</si>
  <si>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</si>
  <si>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</si>
  <si>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</si>
  <si>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</si>
  <si>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</si>
  <si>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</si>
  <si>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</si>
  <si>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</si>
  <si>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</si>
  <si>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</si>
  <si>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</si>
  <si>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</si>
  <si>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</si>
  <si>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</si>
  <si>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</si>
  <si>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</si>
  <si>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</si>
  <si>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</si>
  <si>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</si>
  <si>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</si>
  <si>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</si>
  <si>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</si>
  <si>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</si>
  <si>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</si>
  <si>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</si>
  <si>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</si>
  <si>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</si>
  <si>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</si>
  <si>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</si>
  <si>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</si>
  <si>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</si>
  <si>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</si>
  <si>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</si>
  <si>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</si>
  <si>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</si>
  <si>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</si>
  <si>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</si>
  <si>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</si>
  <si>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</si>
  <si>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</si>
  <si>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</si>
  <si>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</si>
  <si>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</si>
  <si>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</si>
  <si>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</si>
  <si>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</si>
  <si>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</si>
  <si>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</si>
  <si>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</si>
  <si>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</si>
  <si>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</si>
  <si>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</si>
  <si>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</si>
  <si>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</si>
  <si>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</si>
  <si>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</si>
  <si>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</si>
  <si>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</si>
  <si>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</si>
  <si>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</si>
  <si>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</si>
  <si>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</si>
  <si>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</si>
  <si>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</si>
  <si>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</si>
  <si>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</si>
  <si>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</si>
  <si>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</si>
  <si>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</si>
  <si>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</si>
  <si>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</si>
  <si>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</si>
  <si>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</si>
  <si>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</si>
  <si>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</si>
  <si>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</si>
  <si>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</si>
  <si>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</si>
  <si>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</si>
  <si>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</si>
  <si>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</si>
  <si>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</si>
  <si>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</si>
  <si>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</si>
  <si>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</si>
  <si>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</si>
  <si>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</si>
  <si>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</si>
  <si>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</si>
  <si>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</si>
  <si>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</si>
  <si>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</si>
  <si>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</si>
  <si>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</si>
  <si>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</si>
  <si>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</si>
  <si>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</si>
  <si>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</si>
  <si>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</si>
  <si>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</si>
  <si>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</si>
  <si>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</si>
  <si>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</si>
  <si>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</si>
  <si>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</si>
  <si>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</si>
  <si>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</si>
  <si>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</si>
  <si>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</si>
  <si>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</si>
  <si>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</si>
  <si>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</si>
  <si>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</si>
  <si>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</si>
  <si>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</si>
  <si>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</si>
  <si>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</si>
  <si>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</si>
  <si>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</si>
  <si>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</si>
  <si>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</si>
  <si>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</si>
  <si>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</si>
  <si>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</si>
  <si>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</si>
  <si>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</si>
  <si>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</si>
  <si>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</si>
  <si>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</si>
  <si>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</si>
  <si>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</si>
  <si>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</si>
  <si>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</si>
  <si>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</si>
  <si>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</si>
  <si>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</si>
  <si>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</si>
  <si>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</si>
  <si>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</si>
  <si>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</si>
  <si>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</si>
  <si>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</si>
  <si>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</si>
  <si>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</si>
  <si>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</si>
  <si>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</si>
  <si>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</si>
  <si>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</si>
  <si>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</si>
  <si>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</si>
  <si>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</si>
  <si>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</si>
  <si>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</si>
  <si>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</si>
  <si>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</si>
  <si>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</si>
  <si>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</si>
  <si>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</si>
  <si>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</si>
  <si>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</si>
  <si>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</si>
  <si>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</si>
  <si>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</si>
  <si>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</si>
  <si>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</si>
  <si>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</si>
  <si>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</si>
  <si>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</si>
  <si>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</si>
  <si>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</si>
  <si>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</si>
  <si>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</si>
  <si>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</si>
  <si>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</si>
  <si>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</si>
  <si>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</si>
  <si>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</si>
  <si>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</si>
  <si>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</si>
  <si>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</si>
  <si>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</si>
  <si>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</si>
  <si>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</si>
  <si>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</si>
  <si>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</si>
  <si>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</si>
  <si>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</si>
  <si>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</si>
  <si>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</si>
  <si>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</si>
  <si>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</si>
  <si>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</si>
  <si>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</si>
  <si>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</si>
  <si>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</si>
  <si>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</si>
  <si>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</si>
  <si>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</si>
  <si>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</si>
  <si>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</si>
  <si>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</si>
  <si>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</si>
  <si>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</si>
  <si>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</si>
  <si>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</si>
  <si>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</si>
  <si>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</si>
  <si>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</si>
  <si>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</si>
  <si>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</si>
  <si>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</si>
  <si>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</si>
  <si>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</si>
  <si>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</si>
  <si>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</si>
  <si>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</si>
  <si>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</si>
  <si>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</si>
  <si>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</si>
  <si>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</si>
  <si>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</si>
  <si>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</si>
  <si>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</si>
  <si>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</si>
  <si>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</si>
  <si>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</si>
  <si>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</si>
  <si>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</si>
  <si>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</si>
  <si>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</si>
  <si>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</si>
  <si>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</si>
  <si>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</si>
  <si>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</si>
  <si>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</si>
  <si>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</si>
  <si>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</si>
  <si>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</si>
  <si>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</si>
  <si>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</si>
  <si>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</si>
  <si>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</si>
  <si>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</si>
  <si>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</si>
  <si>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</si>
  <si>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</si>
  <si>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</si>
  <si>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</si>
  <si>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</si>
  <si>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</si>
  <si>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</si>
  <si>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</si>
  <si>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</si>
  <si>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</si>
  <si>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</si>
  <si>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</si>
  <si>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</si>
  <si>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</si>
  <si>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</si>
  <si>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</si>
  <si>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</si>
  <si>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</si>
  <si>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</si>
  <si>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</si>
  <si>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</si>
  <si>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</si>
  <si>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</si>
  <si>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</si>
  <si>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</si>
  <si>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</si>
  <si>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</si>
  <si>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</si>
  <si>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</si>
  <si>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</si>
  <si>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</si>
  <si>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</si>
  <si>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</si>
  <si>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</si>
  <si>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</si>
  <si>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</si>
  <si>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</si>
  <si>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</si>
  <si>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</si>
  <si>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</si>
  <si>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</si>
  <si>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</si>
  <si>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</si>
  <si>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</si>
  <si>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</si>
  <si>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</si>
  <si>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</si>
  <si>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</si>
  <si>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</si>
  <si>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</si>
  <si>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</si>
  <si>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</si>
  <si>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</si>
  <si>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</si>
  <si>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</si>
  <si>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</si>
  <si>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</si>
  <si>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</si>
  <si>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</si>
  <si>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</si>
  <si>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</si>
  <si>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</si>
  <si>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</si>
  <si>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</si>
  <si>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</si>
  <si>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</si>
  <si>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</si>
  <si>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</si>
  <si>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</si>
  <si>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</si>
  <si>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</si>
  <si>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</si>
  <si>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</si>
  <si>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</si>
  <si>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</si>
  <si>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</si>
  <si>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</si>
  <si>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</si>
  <si>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</si>
  <si>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</si>
  <si>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</si>
  <si>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</si>
  <si>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</si>
  <si>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</si>
  <si>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</si>
  <si>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</si>
  <si>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</si>
  <si>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</si>
  <si>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</si>
  <si>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</si>
  <si>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</si>
  <si>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</si>
  <si>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</si>
  <si>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</si>
  <si>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</si>
  <si>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</si>
  <si>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</si>
  <si>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</si>
  <si>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</si>
  <si>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</si>
  <si>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</si>
  <si>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</si>
  <si>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</si>
  <si>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</si>
  <si>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</si>
  <si>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</si>
  <si>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</si>
  <si>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</si>
  <si>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</si>
  <si>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</si>
  <si>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</si>
  <si>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</si>
  <si>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</si>
  <si>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</si>
  <si>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</si>
  <si>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</si>
  <si>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</si>
  <si>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</si>
  <si>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</si>
  <si>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</si>
  <si>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</si>
  <si>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</si>
  <si>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</si>
  <si>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</si>
  <si>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</si>
  <si>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</si>
  <si>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</si>
  <si>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</si>
  <si>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</si>
  <si>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</si>
  <si>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</si>
  <si>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</si>
  <si>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</si>
  <si>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</si>
  <si>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</si>
  <si>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</si>
  <si>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</si>
  <si>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</si>
  <si>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</si>
  <si>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</si>
  <si>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</si>
  <si>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</si>
  <si>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</si>
  <si>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</si>
  <si>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</si>
  <si>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</si>
  <si>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</si>
  <si>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</si>
  <si>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</si>
  <si>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</si>
  <si>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</si>
  <si>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</si>
  <si>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</si>
  <si>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</si>
  <si>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</si>
  <si>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</si>
  <si>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</si>
  <si>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</si>
  <si>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</si>
  <si>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</si>
  <si>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</si>
  <si>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</si>
  <si>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</si>
  <si>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</si>
  <si>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</si>
  <si>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</si>
  <si>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</si>
  <si>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</si>
  <si>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</si>
  <si>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</si>
  <si>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</si>
  <si>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</si>
  <si>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</si>
  <si>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</si>
  <si>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</si>
  <si>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</si>
  <si>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</si>
  <si>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</si>
  <si>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</si>
  <si>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</si>
  <si>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</si>
  <si>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</si>
  <si>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</si>
  <si>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</si>
  <si>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</si>
  <si>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</si>
  <si>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</si>
  <si>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</si>
  <si>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</si>
  <si>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</si>
  <si>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</si>
  <si>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</si>
  <si>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</si>
  <si>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</si>
  <si>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</si>
  <si>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</si>
  <si>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</si>
  <si>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</si>
  <si>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</si>
  <si>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</si>
  <si>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</si>
  <si>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</si>
  <si>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</si>
  <si>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</si>
  <si>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</si>
  <si>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</si>
  <si>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</si>
  <si>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</si>
  <si>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</si>
  <si>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</si>
  <si>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</si>
  <si>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</si>
  <si>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</si>
  <si>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</si>
  <si>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</si>
  <si>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</si>
  <si>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</si>
  <si>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</si>
  <si>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</si>
  <si>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</si>
  <si>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</si>
  <si>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</si>
  <si>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</si>
  <si>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</si>
  <si>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</si>
  <si>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</si>
  <si>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</si>
  <si>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</si>
  <si>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</si>
  <si>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</si>
  <si>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</si>
  <si>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</si>
  <si>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</si>
  <si>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</si>
  <si>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</si>
  <si>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</si>
  <si>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</si>
  <si>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</si>
  <si>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</si>
  <si>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</si>
  <si>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</si>
  <si>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</si>
  <si>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</si>
  <si>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</si>
  <si>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</si>
  <si>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</si>
  <si>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</si>
  <si>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</si>
  <si>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</si>
  <si>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</si>
  <si>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</si>
  <si>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</si>
  <si>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</si>
  <si>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</si>
  <si>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</si>
  <si>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</si>
  <si>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</si>
  <si>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</si>
  <si>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</si>
  <si>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</si>
  <si>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</si>
  <si>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</si>
  <si>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</si>
  <si>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</si>
  <si>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</si>
  <si>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</si>
  <si>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</si>
  <si>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</si>
  <si>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</si>
  <si>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</si>
  <si>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</si>
  <si>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</si>
  <si>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</si>
  <si>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</si>
  <si>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</si>
  <si>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</si>
  <si>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</si>
  <si>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</si>
  <si>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</si>
  <si>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</si>
  <si>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</si>
  <si>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</si>
  <si>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</si>
  <si>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</si>
  <si>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</si>
  <si>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</si>
  <si>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</si>
  <si>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</si>
  <si>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</si>
  <si>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</si>
  <si>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</si>
  <si>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</si>
  <si>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</si>
  <si>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</si>
  <si>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</si>
  <si>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</si>
  <si>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</si>
  <si>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</si>
  <si>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</si>
  <si>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</si>
  <si>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</si>
  <si>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</si>
  <si>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</si>
  <si>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</si>
  <si>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</si>
  <si>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</si>
  <si>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</si>
  <si>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</si>
  <si>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</si>
  <si>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</si>
  <si>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</si>
  <si>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</si>
  <si>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</si>
  <si>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</si>
  <si>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</si>
  <si>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</si>
  <si>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</si>
  <si>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</si>
  <si>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</si>
  <si>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</si>
  <si>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</si>
  <si>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</si>
  <si>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</si>
  <si>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</si>
  <si>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</si>
  <si>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</si>
  <si>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</si>
  <si>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</si>
  <si>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</si>
  <si>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</si>
  <si>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</si>
  <si>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</si>
  <si>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</si>
  <si>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</si>
  <si>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</si>
  <si>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</si>
  <si>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</si>
  <si>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</si>
  <si>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</si>
  <si>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</si>
  <si>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</si>
  <si>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</si>
  <si>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</si>
  <si>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</si>
  <si>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</si>
  <si>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</si>
  <si>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</si>
  <si>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</si>
  <si>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</si>
  <si>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</si>
  <si>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</si>
  <si>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</si>
  <si>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</si>
  <si>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</si>
  <si>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</si>
  <si>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</si>
  <si>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</si>
  <si>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</si>
  <si>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</si>
  <si>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</si>
  <si>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</si>
  <si>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</si>
  <si>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</si>
  <si>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</si>
  <si>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</si>
  <si>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</si>
  <si>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</si>
  <si>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</si>
  <si>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</si>
  <si>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</si>
  <si>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</si>
  <si>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</si>
  <si>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</si>
  <si>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</si>
  <si>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</si>
  <si>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</si>
  <si>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</si>
  <si>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</si>
  <si>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</si>
  <si>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</si>
  <si>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</si>
  <si>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</si>
  <si>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</si>
  <si>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</si>
  <si>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</si>
  <si>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</si>
  <si>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</si>
  <si>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</si>
  <si>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</si>
  <si>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</si>
  <si>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</si>
  <si>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</si>
  <si>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</si>
  <si>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</si>
  <si>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</si>
  <si>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</si>
  <si>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</si>
  <si>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</si>
  <si>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</si>
  <si>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</si>
  <si>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</si>
  <si>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</si>
  <si>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</si>
  <si>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</si>
  <si>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</si>
  <si>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</si>
  <si>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</si>
  <si>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</si>
  <si>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</si>
  <si>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</si>
  <si>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</si>
  <si>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</si>
  <si>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</si>
  <si>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</si>
  <si>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</si>
  <si>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</si>
  <si>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</si>
  <si>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</si>
  <si>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</si>
  <si>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</si>
  <si>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</si>
  <si>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</si>
  <si>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</si>
  <si>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</si>
  <si>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</si>
  <si>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</si>
  <si>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</si>
  <si>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</si>
  <si>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</si>
  <si>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</si>
  <si>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</si>
  <si>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</si>
  <si>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</si>
  <si>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</si>
  <si>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</si>
  <si>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</si>
  <si>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</si>
  <si>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</si>
  <si>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</si>
  <si>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</si>
  <si>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</si>
  <si>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</si>
  <si>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</si>
  <si>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</si>
  <si>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</si>
  <si>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</si>
  <si>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</si>
  <si>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</si>
  <si>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</si>
  <si>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</si>
  <si>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</si>
  <si>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</si>
  <si>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</si>
  <si>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</si>
  <si>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</si>
  <si>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</si>
  <si>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</si>
  <si>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</si>
  <si>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</si>
  <si>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</si>
  <si>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</si>
  <si>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</si>
  <si>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</si>
  <si>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</si>
  <si>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</si>
  <si>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</si>
  <si>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</si>
  <si>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</si>
  <si>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</si>
  <si>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</si>
  <si>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</si>
  <si>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</si>
  <si>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</si>
  <si>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</si>
  <si>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</si>
  <si>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</si>
  <si>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</si>
  <si>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</si>
  <si>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</si>
  <si>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</si>
  <si>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</si>
  <si>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</si>
  <si>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</si>
  <si>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</si>
  <si>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</si>
  <si>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</si>
  <si>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</si>
  <si>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</si>
  <si>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</si>
  <si>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</si>
  <si>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</si>
  <si>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</si>
  <si>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</si>
  <si>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</si>
  <si>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</si>
  <si>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</si>
  <si>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</si>
  <si>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</si>
  <si>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</si>
  <si>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</si>
  <si>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</si>
  <si>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</si>
  <si>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</si>
  <si>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</si>
  <si>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</si>
  <si>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</si>
  <si>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</si>
  <si>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</si>
  <si>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</si>
  <si>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</si>
  <si>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</si>
  <si>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</si>
  <si>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</si>
  <si>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</si>
  <si>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</si>
  <si>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</si>
  <si>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</si>
  <si>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</si>
  <si>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</si>
  <si>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</si>
  <si>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</si>
  <si>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</si>
  <si>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</si>
  <si>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</si>
  <si>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</si>
  <si>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</si>
  <si>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</si>
  <si>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</si>
  <si>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</si>
  <si>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</si>
  <si>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</si>
  <si>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</si>
  <si>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</si>
  <si>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</si>
  <si>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</si>
  <si>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</si>
  <si>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</si>
  <si>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</si>
  <si>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</si>
  <si>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</si>
  <si>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</si>
  <si>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</si>
  <si>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</si>
  <si>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</si>
  <si>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</si>
  <si>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</si>
  <si>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</si>
  <si>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</si>
  <si>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</si>
  <si>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</si>
  <si>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</si>
  <si>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</si>
  <si>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</si>
  <si>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</si>
  <si>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</si>
  <si>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</si>
  <si>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</si>
  <si>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</si>
  <si>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</si>
  <si>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</si>
  <si>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</si>
  <si>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</si>
  <si>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</si>
  <si>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</si>
  <si>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</si>
  <si>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</si>
  <si>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</si>
  <si>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</si>
  <si>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</si>
  <si>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</si>
  <si>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</si>
  <si>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</si>
  <si>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</si>
  <si>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</si>
  <si>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</si>
  <si>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</si>
  <si>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</si>
  <si>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</si>
  <si>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</si>
  <si>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</si>
  <si>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</si>
  <si>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</si>
  <si>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</si>
  <si>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</si>
  <si>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</si>
  <si>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</si>
  <si>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</si>
  <si>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</si>
  <si>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</si>
  <si>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</si>
  <si>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</si>
  <si>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</si>
  <si>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</si>
  <si>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</si>
  <si>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</si>
  <si>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</si>
  <si>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</si>
  <si>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</si>
  <si>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</si>
  <si>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</si>
  <si>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</si>
  <si>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</si>
  <si>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</si>
  <si>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</si>
  <si>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</si>
  <si>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</si>
  <si>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</si>
  <si>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</si>
  <si>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</si>
  <si>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</si>
  <si>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</si>
  <si>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</si>
  <si>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</si>
  <si>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</si>
  <si>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</si>
  <si>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</si>
  <si>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</si>
  <si>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</si>
  <si>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</si>
  <si>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</si>
  <si>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</si>
  <si>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</si>
  <si>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</si>
  <si>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</si>
  <si>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</si>
  <si>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</si>
  <si>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</si>
  <si>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</si>
  <si>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</si>
  <si>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</si>
  <si>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</si>
  <si>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</si>
  <si>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</si>
  <si>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</si>
  <si>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</si>
  <si>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</si>
  <si>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</si>
  <si>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</si>
  <si>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</si>
  <si>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</si>
  <si>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</si>
  <si>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</si>
  <si>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</si>
  <si>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</si>
  <si>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</si>
  <si>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</si>
  <si>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</si>
  <si>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</si>
  <si>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</si>
  <si>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</si>
  <si>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</si>
  <si>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</si>
  <si>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</si>
  <si>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</si>
  <si>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</si>
  <si>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</si>
  <si>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</si>
  <si>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</si>
  <si>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</si>
  <si>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</si>
  <si>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</si>
  <si>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</si>
  <si>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</si>
  <si>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</si>
  <si>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</si>
  <si>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</si>
  <si>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</si>
  <si>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</si>
  <si>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</si>
  <si>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</si>
  <si>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</si>
  <si>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</si>
  <si>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</si>
  <si>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</si>
  <si>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</si>
  <si>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</si>
  <si>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</si>
  <si>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</si>
  <si>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</si>
  <si>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</si>
  <si>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</si>
  <si>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</si>
  <si>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</si>
  <si>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</si>
  <si>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</si>
  <si>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</si>
  <si>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</si>
  <si>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</si>
  <si>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</si>
  <si>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</si>
  <si>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</si>
  <si>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</si>
  <si>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</si>
  <si>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</si>
  <si>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</si>
  <si>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</si>
  <si>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</si>
  <si>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</si>
  <si>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</si>
  <si>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</si>
  <si>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</si>
  <si>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</si>
  <si>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</si>
  <si>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</si>
  <si>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</si>
  <si>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</si>
  <si>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</si>
  <si>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</si>
  <si>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</si>
  <si>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</si>
  <si>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</si>
  <si>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</si>
  <si>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</si>
  <si>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</si>
  <si>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</si>
  <si>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</si>
  <si>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</si>
  <si>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</si>
  <si>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</si>
  <si>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</si>
  <si>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</si>
  <si>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</si>
  <si>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</si>
  <si>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</si>
  <si>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</si>
  <si>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</si>
  <si>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</si>
  <si>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</si>
  <si>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</si>
  <si>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</si>
  <si>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</si>
  <si>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</si>
  <si>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</si>
  <si>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</si>
  <si>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</si>
  <si>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</si>
  <si>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</si>
  <si>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</si>
  <si>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</si>
  <si>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</si>
  <si>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</si>
  <si>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</si>
  <si>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</si>
  <si>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</si>
  <si>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</si>
  <si>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</si>
  <si>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</si>
  <si>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</si>
  <si>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</si>
  <si>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</si>
  <si>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</si>
  <si>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</si>
  <si>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</si>
  <si>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</si>
  <si>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</si>
  <si>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</si>
  <si>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</si>
  <si>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</si>
  <si>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</si>
  <si>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</si>
  <si>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</si>
  <si>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</si>
  <si>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</si>
  <si>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</si>
  <si>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</si>
  <si>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</si>
  <si>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</si>
  <si>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</si>
  <si>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</si>
  <si>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</si>
  <si>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</si>
  <si>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</si>
  <si>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</si>
  <si>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</si>
  <si>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</si>
  <si>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</si>
  <si>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</si>
  <si>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</si>
  <si>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</si>
  <si>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</si>
  <si>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</si>
  <si>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</si>
  <si>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</si>
  <si>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</si>
  <si>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</si>
  <si>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</si>
  <si>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</si>
  <si>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</si>
  <si>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</si>
  <si>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</si>
  <si>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</si>
  <si>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</si>
  <si>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</si>
  <si>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</si>
  <si>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</si>
  <si>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</si>
  <si>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</si>
  <si>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</si>
  <si>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</si>
  <si>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</si>
  <si>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</si>
  <si>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</si>
  <si>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</si>
  <si>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</si>
  <si>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</si>
  <si>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</si>
  <si>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</si>
  <si>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</si>
  <si>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</si>
  <si>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</si>
  <si>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</si>
  <si>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</si>
  <si>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</si>
  <si>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</si>
  <si>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</si>
  <si>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</si>
  <si>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</si>
  <si>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</si>
  <si>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</si>
  <si>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</si>
  <si>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</si>
  <si>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</si>
  <si>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</si>
  <si>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</si>
  <si>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</si>
  <si>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</si>
  <si>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</si>
  <si>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</si>
  <si>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</si>
  <si>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</si>
  <si>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</si>
  <si>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</si>
  <si>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</si>
  <si>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</si>
  <si>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</si>
  <si>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</si>
  <si>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</si>
  <si>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</si>
  <si>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</si>
  <si>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</si>
  <si>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</si>
  <si>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</si>
  <si>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</si>
  <si>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</si>
  <si>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</si>
  <si>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</si>
  <si>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</si>
  <si>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</si>
  <si>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</si>
  <si>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</si>
  <si>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</si>
  <si>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</si>
  <si>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</si>
  <si>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</si>
  <si>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</si>
  <si>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</si>
  <si>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</si>
  <si>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</si>
  <si>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</si>
  <si>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</si>
  <si>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</si>
  <si>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</si>
  <si>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</si>
  <si>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</si>
  <si>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</si>
  <si>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</si>
  <si>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</si>
  <si>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</si>
  <si>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</si>
  <si>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</si>
  <si>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</si>
  <si>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</si>
  <si>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</si>
  <si>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</si>
  <si>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</si>
  <si>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</si>
  <si>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</si>
  <si>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</si>
  <si>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</si>
  <si>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</si>
  <si>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</si>
  <si>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</si>
  <si>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</si>
  <si>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</si>
  <si>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</si>
  <si>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</si>
  <si>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</si>
  <si>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</si>
  <si>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</si>
  <si>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</si>
  <si>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</si>
  <si>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</si>
  <si>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</si>
  <si>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</si>
  <si>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</si>
  <si>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</si>
  <si>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</si>
  <si>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</si>
  <si>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</si>
  <si>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</si>
  <si>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</si>
  <si>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</si>
  <si>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</si>
  <si>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</si>
  <si>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</si>
  <si>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</si>
  <si>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</si>
  <si>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</si>
  <si>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</si>
  <si>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</si>
  <si>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</si>
  <si>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</si>
  <si>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</si>
  <si>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</si>
  <si>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</si>
  <si>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</si>
  <si>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</si>
  <si>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</si>
  <si>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</si>
  <si>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</si>
  <si>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</si>
  <si>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</si>
  <si>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</si>
  <si>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</si>
  <si>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</si>
  <si>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</si>
  <si>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</si>
  <si>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</si>
  <si>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</si>
  <si>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</si>
  <si>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</si>
  <si>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</si>
  <si>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</si>
  <si>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</si>
  <si>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</si>
  <si>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</si>
  <si>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</si>
  <si>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</si>
  <si>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</si>
  <si>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</si>
  <si>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</si>
  <si>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</si>
  <si>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</si>
  <si>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</si>
  <si>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</si>
  <si>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</si>
  <si>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</si>
  <si>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</si>
  <si>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</si>
  <si>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</si>
  <si>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</si>
  <si>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</si>
  <si>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</si>
  <si>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</si>
  <si>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</si>
  <si>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</si>
  <si>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</si>
  <si>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</si>
  <si>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</si>
  <si>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</si>
  <si>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</si>
  <si>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</si>
  <si>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</si>
  <si>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</si>
  <si>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</si>
  <si>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</si>
  <si>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</si>
  <si>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</si>
  <si>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</si>
  <si>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</si>
  <si>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</si>
  <si>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</si>
  <si>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</si>
  <si>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</si>
  <si>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</si>
  <si>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</si>
  <si>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</si>
  <si>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</si>
  <si>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</si>
  <si>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</si>
  <si>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</si>
  <si>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</si>
  <si>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</si>
  <si>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</si>
  <si>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</si>
  <si>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</si>
  <si>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</si>
  <si>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</si>
  <si>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</si>
  <si>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</si>
  <si>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</si>
  <si>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</si>
  <si>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</si>
  <si>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</si>
  <si>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</si>
  <si>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</si>
  <si>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</si>
  <si>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</si>
  <si>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</si>
  <si>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</si>
  <si>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</si>
  <si>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</si>
  <si>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</si>
  <si>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</si>
  <si>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</si>
  <si>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</si>
  <si>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</si>
  <si>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</si>
  <si>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</si>
  <si>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</si>
  <si>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</si>
  <si>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</si>
  <si>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</si>
  <si>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</si>
  <si>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</si>
  <si>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</si>
  <si>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</si>
  <si>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</si>
  <si>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</si>
  <si>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</si>
  <si>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</si>
  <si>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</si>
  <si>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</si>
  <si>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</si>
  <si>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</si>
  <si>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</si>
  <si>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</si>
  <si>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</si>
  <si>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</si>
  <si>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</si>
  <si>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</si>
  <si>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</si>
  <si>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</si>
  <si>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</si>
  <si>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</si>
  <si>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</si>
  <si>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</si>
  <si>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</si>
  <si>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</si>
  <si>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</si>
  <si>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</si>
  <si>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</si>
  <si>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</si>
  <si>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</si>
  <si>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</si>
  <si>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</si>
  <si>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</si>
  <si>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</si>
  <si>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</si>
  <si>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</si>
  <si>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</si>
  <si>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</si>
  <si>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</si>
  <si>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</si>
  <si>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</si>
  <si>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</si>
  <si>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</si>
  <si>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</si>
  <si>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</si>
  <si>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</si>
  <si>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</si>
  <si>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</si>
  <si>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</si>
  <si>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</si>
  <si>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</si>
  <si>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</si>
  <si>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</si>
  <si>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</si>
  <si>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</si>
  <si>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</si>
  <si>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</si>
  <si>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</si>
  <si>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</si>
  <si>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</si>
  <si>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</si>
  <si>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</si>
  <si>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</si>
  <si>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</si>
  <si>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</si>
  <si>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</si>
  <si>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</si>
  <si>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</si>
  <si>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</si>
  <si>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</si>
  <si>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</si>
  <si>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</si>
  <si>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</si>
  <si>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</si>
  <si>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</si>
  <si>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</si>
  <si>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</si>
  <si>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</si>
  <si>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</si>
  <si>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</si>
  <si>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</si>
  <si>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</si>
  <si>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</si>
  <si>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</si>
  <si>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</si>
  <si>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</si>
  <si>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</si>
  <si>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</si>
  <si>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</si>
  <si>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</si>
  <si>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</si>
  <si>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</si>
  <si>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</si>
  <si>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</si>
  <si>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</si>
  <si>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</si>
  <si>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</si>
  <si>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</si>
  <si>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</si>
  <si>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</si>
  <si>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</si>
  <si>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</si>
  <si>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</si>
  <si>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</si>
  <si>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</si>
  <si>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</si>
  <si>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</si>
  <si>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</si>
  <si>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</si>
  <si>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</si>
  <si>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</si>
  <si>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</si>
  <si>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</si>
  <si>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</si>
  <si>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</si>
  <si>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</si>
  <si>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</si>
  <si>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</si>
  <si>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</si>
  <si>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</si>
  <si>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</si>
  <si>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</si>
  <si>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</si>
  <si>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</si>
  <si>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</si>
  <si>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</si>
  <si>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</si>
  <si>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</si>
  <si>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</si>
  <si>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</si>
  <si>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</si>
  <si>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</si>
  <si>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</si>
  <si>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</si>
  <si>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</si>
  <si>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</si>
  <si>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</si>
  <si>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</si>
  <si>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</si>
  <si>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</si>
  <si>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</si>
  <si>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</si>
  <si>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</si>
  <si>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</si>
  <si>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</si>
  <si>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</si>
  <si>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</si>
  <si>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</si>
  <si>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</si>
  <si>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</si>
  <si>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</si>
  <si>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</si>
  <si>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</si>
  <si>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</si>
  <si>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</si>
  <si>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</si>
  <si>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</si>
  <si>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</si>
  <si>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</si>
  <si>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</si>
  <si>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</si>
  <si>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</si>
  <si>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</si>
  <si>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</si>
  <si>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</si>
  <si>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</si>
  <si>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</si>
  <si>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</si>
  <si>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</si>
  <si>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</si>
  <si>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</si>
  <si>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</si>
  <si>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</si>
  <si>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</si>
  <si>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</si>
  <si>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</si>
  <si>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</si>
  <si>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</si>
  <si>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</si>
  <si>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</si>
  <si>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</si>
  <si>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</si>
  <si>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</si>
  <si>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</si>
  <si>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</si>
  <si>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</si>
  <si>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</si>
  <si>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</si>
  <si>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</si>
  <si>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</si>
  <si>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</si>
  <si>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</si>
  <si>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</si>
  <si>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</si>
  <si>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</si>
  <si>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</si>
  <si>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</si>
  <si>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</si>
  <si>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</si>
  <si>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</si>
  <si>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</si>
  <si>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</si>
  <si>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</si>
  <si>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</si>
  <si>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</si>
  <si>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</si>
  <si>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</si>
  <si>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</si>
  <si>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</si>
  <si>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</si>
  <si>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</si>
  <si>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</si>
  <si>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</si>
  <si>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</si>
  <si>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</si>
  <si>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</si>
  <si>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</si>
  <si>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</si>
  <si>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</si>
  <si>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</si>
  <si>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</si>
  <si>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</si>
  <si>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</si>
  <si>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</si>
  <si>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</si>
  <si>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</si>
  <si>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</si>
  <si>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</si>
  <si>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</si>
  <si>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</si>
  <si>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</si>
  <si>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</si>
  <si>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</si>
  <si>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</si>
  <si>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</si>
  <si>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</si>
  <si>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</si>
  <si>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</si>
  <si>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</si>
  <si>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</si>
  <si>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</si>
  <si>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</si>
  <si>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</si>
  <si>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</si>
  <si>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</si>
  <si>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</si>
  <si>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</si>
  <si>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</si>
  <si>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</si>
  <si>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</si>
  <si>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</si>
  <si>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</si>
  <si>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</si>
  <si>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</si>
  <si>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</si>
  <si>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</si>
  <si>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</si>
  <si>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</si>
  <si>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</si>
  <si>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</si>
  <si>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</si>
  <si>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</si>
  <si>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</si>
  <si>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</si>
  <si>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</si>
  <si>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</si>
  <si>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</si>
  <si>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</si>
  <si>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</si>
  <si>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</si>
  <si>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</si>
  <si>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</si>
  <si>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</si>
  <si>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</si>
  <si>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</si>
  <si>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</si>
  <si>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</si>
  <si>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</si>
  <si>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</si>
  <si>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</si>
  <si>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</si>
  <si>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</si>
  <si>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</si>
  <si>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</si>
  <si>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</si>
  <si>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</si>
  <si>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</si>
  <si>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</si>
  <si>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</si>
  <si>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</si>
  <si>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</si>
  <si>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</si>
  <si>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</si>
  <si>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</si>
  <si>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</si>
  <si>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</si>
  <si>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</si>
  <si>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</si>
  <si>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</si>
  <si>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</si>
  <si>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</si>
  <si>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</si>
  <si>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</si>
  <si>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</si>
  <si>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</si>
  <si>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</si>
  <si>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</si>
  <si>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</si>
  <si>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</si>
  <si>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</si>
  <si>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</si>
  <si>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</si>
  <si>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</si>
  <si>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</si>
  <si>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</si>
  <si>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</si>
  <si>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</si>
  <si>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</si>
  <si>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</si>
  <si>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</si>
  <si>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</si>
  <si>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</si>
  <si>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</si>
  <si>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</si>
  <si>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</si>
  <si>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</si>
  <si>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</si>
  <si>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</si>
  <si>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</si>
  <si>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</si>
  <si>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</si>
  <si>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</si>
  <si>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</si>
  <si>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</si>
  <si>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</si>
  <si>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</si>
  <si>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</si>
  <si>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</si>
  <si>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</si>
  <si>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</si>
  <si>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</si>
  <si>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</si>
  <si>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</si>
  <si>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</si>
  <si>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</si>
  <si>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</si>
  <si>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</si>
  <si>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</si>
  <si>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</si>
  <si>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</si>
  <si>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</si>
  <si>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</si>
  <si>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</si>
  <si>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</si>
  <si>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</si>
  <si>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</si>
  <si>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</si>
  <si>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</si>
  <si>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</si>
  <si>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</si>
  <si>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</si>
  <si>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</si>
  <si>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</si>
  <si>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</si>
  <si>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</si>
  <si>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</si>
  <si>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</si>
  <si>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</si>
  <si>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</si>
  <si>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</si>
  <si>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</si>
  <si>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</si>
  <si>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</si>
  <si>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</si>
  <si>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</si>
  <si>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</si>
  <si>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</si>
  <si>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</si>
  <si>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</si>
  <si>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</si>
  <si>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</si>
  <si>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</si>
  <si>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</si>
  <si>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</si>
  <si>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</si>
  <si>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</si>
  <si>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</si>
  <si>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</si>
  <si>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</si>
  <si>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</si>
  <si>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</si>
  <si>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</si>
  <si>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</si>
  <si>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</si>
  <si>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</si>
  <si>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</si>
  <si>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</si>
  <si>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</si>
  <si>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</si>
  <si>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</si>
  <si>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</si>
  <si>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</si>
  <si>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</si>
  <si>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</si>
  <si>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</si>
  <si>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</si>
  <si>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</si>
  <si>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</si>
  <si>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</si>
  <si>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</si>
  <si>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</si>
  <si>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</si>
  <si>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</si>
  <si>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</si>
  <si>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</si>
  <si>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</si>
  <si>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</si>
  <si>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</si>
  <si>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</si>
  <si>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</si>
  <si>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</si>
  <si>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</si>
  <si>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</si>
  <si>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</si>
  <si>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</si>
  <si>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</si>
  <si>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</si>
  <si>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</si>
  <si>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</si>
  <si>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</si>
  <si>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</si>
  <si>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</si>
  <si>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</si>
  <si>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</si>
  <si>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</si>
  <si>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</si>
  <si>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</si>
  <si>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</si>
  <si>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</si>
  <si>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</si>
  <si>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</si>
  <si>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</si>
  <si>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</si>
  <si>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</si>
  <si>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</si>
  <si>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</si>
  <si>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</si>
  <si>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</si>
  <si>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</si>
  <si>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</si>
  <si>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</si>
  <si>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</si>
  <si>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</si>
  <si>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</si>
  <si>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</si>
  <si>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</si>
  <si>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</si>
  <si>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</si>
  <si>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</si>
  <si>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</si>
  <si>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</si>
  <si>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</si>
  <si>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</si>
  <si>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</si>
  <si>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</si>
  <si>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</si>
  <si>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</si>
  <si>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</si>
  <si>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</si>
  <si>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</si>
  <si>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</si>
  <si>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</si>
  <si>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</si>
  <si>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</si>
  <si>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</si>
  <si>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</si>
  <si>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</si>
  <si>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</si>
  <si>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</si>
  <si>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</si>
  <si>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</si>
  <si>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</si>
  <si>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</si>
  <si>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</si>
  <si>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</si>
  <si>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</si>
  <si>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</si>
  <si>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</si>
  <si>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</si>
  <si>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</si>
  <si>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</si>
  <si>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</si>
  <si>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</si>
  <si>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</si>
  <si>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</si>
  <si>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</si>
  <si>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</si>
  <si>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</si>
  <si>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</si>
  <si>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</si>
  <si>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</si>
  <si>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</si>
  <si>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</si>
  <si>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</si>
  <si>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</si>
  <si>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</si>
  <si>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</si>
  <si>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</si>
  <si>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</si>
  <si>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</si>
  <si>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</si>
  <si>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</si>
  <si>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</si>
  <si>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</si>
  <si>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</si>
  <si>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</si>
  <si>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</si>
  <si>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</si>
  <si>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</si>
  <si>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</si>
  <si>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</si>
  <si>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</si>
  <si>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</si>
  <si>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</si>
  <si>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</si>
  <si>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</si>
  <si>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</si>
  <si>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</si>
  <si>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</si>
  <si>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</si>
  <si>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</si>
  <si>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</si>
  <si>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</si>
  <si>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</si>
  <si>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</si>
  <si>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</si>
  <si>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</si>
  <si>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</si>
  <si>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</si>
  <si>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</si>
  <si>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</si>
  <si>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</si>
  <si>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</si>
  <si>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</si>
  <si>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</si>
  <si>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</si>
  <si>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</si>
  <si>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</si>
  <si>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</si>
  <si>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</si>
  <si>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</si>
  <si>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</si>
  <si>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</si>
  <si>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</si>
  <si>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</si>
  <si>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</si>
  <si>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</si>
  <si>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</si>
  <si>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</si>
  <si>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</si>
  <si>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</si>
  <si>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</si>
  <si>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</si>
  <si>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</si>
  <si>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</si>
  <si>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</si>
  <si>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</si>
  <si>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</si>
  <si>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</si>
  <si>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</si>
  <si>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</si>
  <si>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</si>
  <si>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</si>
  <si>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</si>
  <si>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</si>
  <si>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</si>
  <si>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</si>
  <si>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</si>
  <si>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</si>
  <si>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</si>
  <si>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</si>
  <si>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</si>
  <si>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</si>
  <si>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</si>
  <si>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</si>
  <si>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</si>
  <si>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</si>
  <si>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</si>
  <si>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</si>
  <si>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</si>
  <si>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</si>
  <si>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</si>
  <si>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</si>
  <si>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</si>
  <si>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</si>
  <si>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</si>
  <si>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</si>
  <si>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</si>
  <si>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</si>
  <si>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</si>
  <si>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</si>
  <si>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</si>
  <si>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</si>
  <si>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</si>
  <si>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</si>
  <si>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</si>
  <si>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</si>
  <si>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</si>
  <si>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</si>
  <si>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</si>
  <si>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</si>
  <si>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</si>
  <si>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</si>
  <si>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</si>
  <si>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</si>
  <si>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</si>
  <si>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</si>
  <si>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</si>
  <si>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</si>
  <si>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</si>
  <si>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</si>
  <si>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</si>
  <si>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</si>
  <si>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</si>
  <si>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</si>
  <si>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</si>
  <si>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</si>
  <si>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</si>
  <si>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</si>
  <si>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</si>
  <si>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</si>
  <si>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</si>
  <si>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</si>
  <si>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</si>
  <si>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</si>
  <si>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</si>
  <si>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</si>
  <si>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</si>
  <si>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</si>
  <si>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</si>
  <si>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</si>
  <si>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</si>
  <si>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</si>
  <si>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</si>
  <si>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</si>
  <si>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</si>
  <si>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</si>
  <si>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</si>
  <si>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</si>
  <si>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</si>
  <si>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</si>
  <si>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</si>
  <si>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</si>
  <si>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</si>
  <si>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</si>
  <si>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</si>
  <si>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</si>
  <si>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</si>
  <si>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</si>
  <si>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</si>
  <si>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</si>
  <si>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</si>
  <si>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</si>
  <si>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</si>
  <si>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</si>
  <si>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</si>
  <si>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</si>
  <si>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</si>
  <si>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</si>
  <si>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</si>
  <si>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</si>
  <si>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</si>
  <si>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</si>
  <si>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</si>
  <si>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</si>
  <si>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</si>
  <si>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</si>
  <si>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</si>
  <si>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</si>
  <si>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</si>
  <si>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</si>
  <si>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</si>
  <si>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</si>
  <si>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</si>
  <si>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</si>
  <si>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</si>
  <si>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</si>
  <si>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</si>
  <si>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</si>
  <si>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</si>
  <si>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</si>
  <si>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</si>
  <si>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</si>
  <si>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</si>
  <si>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</si>
  <si>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</si>
  <si>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</si>
  <si>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</si>
  <si>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</si>
  <si>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</si>
  <si>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</si>
  <si>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</si>
  <si>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</si>
  <si>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</si>
  <si>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</si>
  <si>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</si>
  <si>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</si>
  <si>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</si>
  <si>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</si>
  <si>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</si>
  <si>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</si>
  <si>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</si>
  <si>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</si>
  <si>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</si>
  <si>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</si>
  <si>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</si>
  <si>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</si>
  <si>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</si>
  <si>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</si>
  <si>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</si>
  <si>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</si>
  <si>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</si>
  <si>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</si>
  <si>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</si>
  <si>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</si>
  <si>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</si>
  <si>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</si>
  <si>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</si>
  <si>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</si>
  <si>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</si>
  <si>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</si>
  <si>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</si>
  <si>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</si>
  <si>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</si>
  <si>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</si>
  <si>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</si>
  <si>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</si>
  <si>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</si>
  <si>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</si>
  <si>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</si>
  <si>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</si>
  <si>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</si>
  <si>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</si>
  <si>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</si>
  <si>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</si>
  <si>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</si>
  <si>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</si>
  <si>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</si>
  <si>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</si>
  <si>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</si>
  <si>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</si>
  <si>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</si>
  <si>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</si>
  <si>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</si>
  <si>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</si>
  <si>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</si>
  <si>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</si>
  <si>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</si>
  <si>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</si>
  <si>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</si>
  <si>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</si>
  <si>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</si>
  <si>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</si>
  <si>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</si>
  <si>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</si>
  <si>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</si>
  <si>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</si>
  <si>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</si>
  <si>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</si>
  <si>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</si>
  <si>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</si>
  <si>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</si>
  <si>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</si>
  <si>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</si>
  <si>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</si>
  <si>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</si>
  <si>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</si>
  <si>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</si>
  <si>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</si>
  <si>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</si>
  <si>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</si>
  <si>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</si>
  <si>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</si>
  <si>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</si>
  <si>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</si>
  <si>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</si>
  <si>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</si>
  <si>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</si>
  <si>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</si>
  <si>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</si>
  <si>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</si>
  <si>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</si>
  <si>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</si>
  <si>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</si>
  <si>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</si>
  <si>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</si>
  <si>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</si>
  <si>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</si>
  <si>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</si>
  <si>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</si>
  <si>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</si>
  <si>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</si>
  <si>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</si>
  <si>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</si>
  <si>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</si>
  <si>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</si>
  <si>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</si>
  <si>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</si>
  <si>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</si>
  <si>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</si>
  <si>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</si>
  <si>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</si>
  <si>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</si>
  <si>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</si>
  <si>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</si>
  <si>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</si>
  <si>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</si>
  <si>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</si>
  <si>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</si>
  <si>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</si>
  <si>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</si>
  <si>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</si>
  <si>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</si>
  <si>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</si>
  <si>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</si>
  <si>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</si>
  <si>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</si>
  <si>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</si>
  <si>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</si>
  <si>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</si>
  <si>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</si>
  <si>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</si>
  <si>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</si>
  <si>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</si>
  <si>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</si>
  <si>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</si>
  <si>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</si>
  <si>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</si>
  <si>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</si>
  <si>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</si>
  <si>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</si>
  <si>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</si>
  <si>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</si>
  <si>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</si>
  <si>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</si>
  <si>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</si>
  <si>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</si>
  <si>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</si>
  <si>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</si>
  <si>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</si>
  <si>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</si>
  <si>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</si>
  <si>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</si>
  <si>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</si>
  <si>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</si>
  <si>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</si>
  <si>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</si>
  <si>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</si>
  <si>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</si>
  <si>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</si>
  <si>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</si>
  <si>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</si>
  <si>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</si>
  <si>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</si>
  <si>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</si>
  <si>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</si>
  <si>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</si>
  <si>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</si>
  <si>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</si>
  <si>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</si>
  <si>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</si>
  <si>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</si>
  <si>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</si>
  <si>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</si>
  <si>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</si>
  <si>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</si>
  <si>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</si>
  <si>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</si>
  <si>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</si>
  <si>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</si>
  <si>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</si>
  <si>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</si>
  <si>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</si>
  <si>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</si>
  <si>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</si>
  <si>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</si>
  <si>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</si>
  <si>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</si>
  <si>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</si>
  <si>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</si>
  <si>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</si>
  <si>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</si>
  <si>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</si>
  <si>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</si>
  <si>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</si>
  <si>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</si>
  <si>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</si>
  <si>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</si>
  <si>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</si>
  <si>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</si>
  <si>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</si>
  <si>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</si>
  <si>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</si>
  <si>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</si>
  <si>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</si>
  <si>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</si>
  <si>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</si>
  <si>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</si>
  <si>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</si>
  <si>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</si>
  <si>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</si>
  <si>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</si>
  <si>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</si>
  <si>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</si>
  <si>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</si>
  <si>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</si>
  <si>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</si>
  <si>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</si>
  <si>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</si>
  <si>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</si>
  <si>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</si>
  <si>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</si>
  <si>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</si>
  <si>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</si>
  <si>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</si>
  <si>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</si>
  <si>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</si>
  <si>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</si>
  <si>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</si>
  <si>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</si>
  <si>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</si>
  <si>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</si>
  <si>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</si>
  <si>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</si>
  <si>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</si>
  <si>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</si>
  <si>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</si>
  <si>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</si>
  <si>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</si>
  <si>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</si>
  <si>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</si>
  <si>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</si>
  <si>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</si>
  <si>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</si>
  <si>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</si>
  <si>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</si>
  <si>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</si>
  <si>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</si>
  <si>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</si>
  <si>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</si>
  <si>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</si>
  <si>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</si>
  <si>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</si>
  <si>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</si>
  <si>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</si>
  <si>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</si>
  <si>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</si>
  <si>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</si>
  <si>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</si>
  <si>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</si>
  <si>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</si>
  <si>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</si>
  <si>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</si>
  <si>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</si>
  <si>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</si>
  <si>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</si>
  <si>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</si>
  <si>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</si>
  <si>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</si>
  <si>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</si>
  <si>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</si>
  <si>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</si>
  <si>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</si>
  <si>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</si>
  <si>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</si>
  <si>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</si>
  <si>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</si>
  <si>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</si>
  <si>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</si>
  <si>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</si>
  <si>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</si>
  <si>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</si>
  <si>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</si>
  <si>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</si>
  <si>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</si>
  <si>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</si>
  <si>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</si>
  <si>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</si>
  <si>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</si>
  <si>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</si>
  <si>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</si>
  <si>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</si>
  <si>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</si>
  <si>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</si>
  <si>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</si>
  <si>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</si>
  <si>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</si>
  <si>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</si>
  <si>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</si>
  <si>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</si>
  <si>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</si>
  <si>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</si>
  <si>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</si>
  <si>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</si>
  <si>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</si>
  <si>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</si>
  <si>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</si>
  <si>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</si>
  <si>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</si>
  <si>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</si>
  <si>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</si>
  <si>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</si>
  <si>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</si>
  <si>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</si>
  <si>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</si>
  <si>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</si>
  <si>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</si>
  <si>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</si>
  <si>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</si>
  <si>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</si>
  <si>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</si>
  <si>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</si>
  <si>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</si>
  <si>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</si>
  <si>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</si>
  <si>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</si>
  <si>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</si>
  <si>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</si>
  <si>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</si>
  <si>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</si>
  <si>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</si>
  <si>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</si>
  <si>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</si>
  <si>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</si>
  <si>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</si>
  <si>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</si>
  <si>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</si>
  <si>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</si>
  <si>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</si>
  <si>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</si>
  <si>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</si>
  <si>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</si>
  <si>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</si>
  <si>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</si>
  <si>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</si>
  <si>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</si>
  <si>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</si>
  <si>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</si>
  <si>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</si>
  <si>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</si>
  <si>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</si>
  <si>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</si>
  <si>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</si>
  <si>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</si>
  <si>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</si>
  <si>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</si>
  <si>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</si>
  <si>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</si>
  <si>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</si>
  <si>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</si>
  <si>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</si>
  <si>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</si>
  <si>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</si>
  <si>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</si>
  <si>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</si>
  <si>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</si>
  <si>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</si>
  <si>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</si>
  <si>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</si>
  <si>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</si>
  <si>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</si>
  <si>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</si>
  <si>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</si>
  <si>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</si>
  <si>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</si>
  <si>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</si>
  <si>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</si>
  <si>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</si>
  <si>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</si>
  <si>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</si>
  <si>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</si>
  <si>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</si>
  <si>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</si>
  <si>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</si>
  <si>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</si>
  <si>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</si>
  <si>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</si>
  <si>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</si>
  <si>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</si>
  <si>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</si>
  <si>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</si>
  <si>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</si>
  <si>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</si>
  <si>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</si>
  <si>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</si>
  <si>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</si>
  <si>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</si>
  <si>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</si>
  <si>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</si>
  <si>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</si>
  <si>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</si>
  <si>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</si>
  <si>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</si>
  <si>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</si>
  <si>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</si>
  <si>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</si>
  <si>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</si>
  <si>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</si>
  <si>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</si>
  <si>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</si>
  <si>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</si>
  <si>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</si>
  <si>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</si>
  <si>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</si>
  <si>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</si>
  <si>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</si>
  <si>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</si>
  <si>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</si>
  <si>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</si>
  <si>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</si>
  <si>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</si>
  <si>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</si>
  <si>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</si>
  <si>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</si>
  <si>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</si>
  <si>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</si>
  <si>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</si>
  <si>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</si>
  <si>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</si>
  <si>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</si>
  <si>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</si>
  <si>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</si>
  <si>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</si>
  <si>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</si>
  <si>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</si>
  <si>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</si>
  <si>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</si>
  <si>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</si>
  <si>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</si>
  <si>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</si>
  <si>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</si>
  <si>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</si>
  <si>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</si>
  <si>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</si>
  <si>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</si>
  <si>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</si>
  <si>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</si>
  <si>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</si>
  <si>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</si>
  <si>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</si>
  <si>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</si>
  <si>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</si>
  <si>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</si>
  <si>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</si>
  <si>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</si>
  <si>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</si>
  <si>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</si>
  <si>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</si>
  <si>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</si>
  <si>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</si>
  <si>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</si>
  <si>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</si>
  <si>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</si>
  <si>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</si>
  <si>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</si>
  <si>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</si>
  <si>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</si>
  <si>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</si>
  <si>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</si>
  <si>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</si>
  <si>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</si>
  <si>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</si>
  <si>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</si>
  <si>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</si>
  <si>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</si>
  <si>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</si>
  <si>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</si>
  <si>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</si>
  <si>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</si>
  <si>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</si>
  <si>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</si>
  <si>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</si>
  <si>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</si>
  <si>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</si>
  <si>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</si>
  <si>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</si>
  <si>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</si>
  <si>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</si>
  <si>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</si>
  <si>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</si>
  <si>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</si>
  <si>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</si>
  <si>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</si>
  <si>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</si>
  <si>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</si>
  <si>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</si>
  <si>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</si>
  <si>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</si>
  <si>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</si>
  <si>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</si>
  <si>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</si>
  <si>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</si>
  <si>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</si>
  <si>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</si>
  <si>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</si>
  <si>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</si>
  <si>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</si>
  <si>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</si>
  <si>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</si>
  <si>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</si>
  <si>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</si>
  <si>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</si>
  <si>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</si>
  <si>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</si>
  <si>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</si>
  <si>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</si>
  <si>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</si>
  <si>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</si>
  <si>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</si>
  <si>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</si>
  <si>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</si>
  <si>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</si>
  <si>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</si>
  <si>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</si>
  <si>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</si>
  <si>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</si>
  <si>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</si>
  <si>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</si>
  <si>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</si>
  <si>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</si>
  <si>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</si>
  <si>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</si>
  <si>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</si>
  <si>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</si>
  <si>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</si>
  <si>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</si>
  <si>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</si>
  <si>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</si>
  <si>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</si>
  <si>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</si>
  <si>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</si>
  <si>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</si>
  <si>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</si>
  <si>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</si>
  <si>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</si>
  <si>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</si>
  <si>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</si>
  <si>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</si>
  <si>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</si>
  <si>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</si>
  <si>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</si>
  <si>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</si>
  <si>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</si>
  <si>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</si>
  <si>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</si>
  <si>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</si>
  <si>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</si>
  <si>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</si>
  <si>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</si>
  <si>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</si>
  <si>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</si>
  <si>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</si>
  <si>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</si>
  <si>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</si>
  <si>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</si>
  <si>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</si>
  <si>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</si>
  <si>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</si>
  <si>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</si>
  <si>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</si>
  <si>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</si>
  <si>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</si>
  <si>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</si>
  <si>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</si>
  <si>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</si>
  <si>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</si>
  <si>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</si>
  <si>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</si>
  <si>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</si>
  <si>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</si>
  <si>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</si>
  <si>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</si>
  <si>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</si>
  <si>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</si>
  <si>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</si>
  <si>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</si>
  <si>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</si>
  <si>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</si>
  <si>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</si>
  <si>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</si>
  <si>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</si>
  <si>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</si>
  <si>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</si>
  <si>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</si>
  <si>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</si>
  <si>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</si>
  <si>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</si>
  <si>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</si>
  <si>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</si>
  <si>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</si>
  <si>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</si>
  <si>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</si>
  <si>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</si>
  <si>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</si>
  <si>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</si>
  <si>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</si>
  <si>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</si>
  <si>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</si>
  <si>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</si>
  <si>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</si>
  <si>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</si>
  <si>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</si>
  <si>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</si>
  <si>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</si>
  <si>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</si>
  <si>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</si>
  <si>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</si>
  <si>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</si>
  <si>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</si>
  <si>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</si>
  <si>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</si>
  <si>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</si>
  <si>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</si>
  <si>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</si>
  <si>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</si>
  <si>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</si>
  <si>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</si>
  <si>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</si>
  <si>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</si>
  <si>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</si>
  <si>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</si>
  <si>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</si>
  <si>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</si>
  <si>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</si>
  <si>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</si>
  <si>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</si>
  <si>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</si>
  <si>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</si>
  <si>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</si>
  <si>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</si>
  <si>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</si>
  <si>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</si>
  <si>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</si>
  <si>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</si>
  <si>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</si>
  <si>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</si>
  <si>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</si>
  <si>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</si>
  <si>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</si>
  <si>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</si>
  <si>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</si>
  <si>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</si>
  <si>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</si>
  <si>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</si>
  <si>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</si>
  <si>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</si>
  <si>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</si>
  <si>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</si>
  <si>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</si>
  <si>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</si>
  <si>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</si>
  <si>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</si>
  <si>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</si>
  <si>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</si>
  <si>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</si>
  <si>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</si>
  <si>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</si>
  <si>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</si>
  <si>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</si>
  <si>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</si>
  <si>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</si>
  <si>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</si>
  <si>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</si>
  <si>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</si>
  <si>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</si>
  <si>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</si>
  <si>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</si>
  <si>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</si>
  <si>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</si>
  <si>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</si>
  <si>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</si>
  <si>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</si>
  <si>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</si>
  <si>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</si>
  <si>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</si>
  <si>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</si>
  <si>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</si>
  <si>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</si>
  <si>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</si>
  <si>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</si>
  <si>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</si>
  <si>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</si>
  <si>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</si>
  <si>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</si>
  <si>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</si>
  <si>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</si>
  <si>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</si>
  <si>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</si>
  <si>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</si>
  <si>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</si>
  <si>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</si>
  <si>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</si>
  <si>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</si>
  <si>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</si>
  <si>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</si>
  <si>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</si>
  <si>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</si>
  <si>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</si>
  <si>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</si>
  <si>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</si>
  <si>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</si>
  <si>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</si>
  <si>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</si>
  <si>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</si>
  <si>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</si>
  <si>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</si>
  <si>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</si>
  <si>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</si>
  <si>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</si>
  <si>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</si>
  <si>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</si>
  <si>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</si>
  <si>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</si>
  <si>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</si>
  <si>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</si>
  <si>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</si>
  <si>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</si>
  <si>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</si>
  <si>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</si>
  <si>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</si>
  <si>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</si>
  <si>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</si>
  <si>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</si>
  <si>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</si>
  <si>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</si>
  <si>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</si>
  <si>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</si>
  <si>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</si>
  <si>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</si>
  <si>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</si>
  <si>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</si>
  <si>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</si>
  <si>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</si>
  <si>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</si>
  <si>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</si>
  <si>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</si>
  <si>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</si>
  <si>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</si>
  <si>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</si>
  <si>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</si>
  <si>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</si>
  <si>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</si>
  <si>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</si>
  <si>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</si>
  <si>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</si>
  <si>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</si>
  <si>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</si>
  <si>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</si>
  <si>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</si>
  <si>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</si>
  <si>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</si>
  <si>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</si>
  <si>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</si>
  <si>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</si>
  <si>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</si>
  <si>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</si>
  <si>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</si>
  <si>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</si>
  <si>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</si>
  <si>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</si>
  <si>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</si>
  <si>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</si>
  <si>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</si>
  <si>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</si>
  <si>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</si>
  <si>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</si>
  <si>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</si>
  <si>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</si>
  <si>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</si>
  <si>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</si>
  <si>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</si>
  <si>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</si>
  <si>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</si>
  <si>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</si>
  <si>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</si>
  <si>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</si>
  <si>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</si>
  <si>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</si>
  <si>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</si>
  <si>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</si>
  <si>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</si>
  <si>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</si>
  <si>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</si>
  <si>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</si>
  <si>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</si>
  <si>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</si>
  <si>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</si>
  <si>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</si>
  <si>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</si>
  <si>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</si>
  <si>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</si>
  <si>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</si>
  <si>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</si>
  <si>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</si>
  <si>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</si>
  <si>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</si>
  <si>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</si>
  <si>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</si>
  <si>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</si>
  <si>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</si>
  <si>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</si>
  <si>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</si>
  <si>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</si>
  <si>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</si>
  <si>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</si>
  <si>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</si>
  <si>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</si>
  <si>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</si>
  <si>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</si>
  <si>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</si>
  <si>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</si>
  <si>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</si>
  <si>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</si>
  <si>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</si>
  <si>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</si>
  <si>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</si>
  <si>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</si>
  <si>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</si>
  <si>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</si>
  <si>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</si>
  <si>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</si>
  <si>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</si>
  <si>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</si>
  <si>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</si>
  <si>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</si>
  <si>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</si>
  <si>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</si>
  <si>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</si>
  <si>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</si>
  <si>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</si>
  <si>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</si>
  <si>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</si>
  <si>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</si>
  <si>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</si>
  <si>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</si>
  <si>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</si>
  <si>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</si>
  <si>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</si>
  <si>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</si>
  <si>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</si>
  <si>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</si>
  <si>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</si>
  <si>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</si>
  <si>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</si>
  <si>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</si>
  <si>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</si>
  <si>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</si>
  <si>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</si>
  <si>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</si>
  <si>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</si>
  <si>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</si>
  <si>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</si>
  <si>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</si>
  <si>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</si>
  <si>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</si>
  <si>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</si>
  <si>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</si>
  <si>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</si>
  <si>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</si>
  <si>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</si>
  <si>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</si>
  <si>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</si>
  <si>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</si>
  <si>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</si>
  <si>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</si>
  <si>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</si>
  <si>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</si>
  <si>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</si>
  <si>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</si>
  <si>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</si>
  <si>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</si>
  <si>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</si>
  <si>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</si>
  <si>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</si>
  <si>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</si>
  <si>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</si>
  <si>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</si>
  <si>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</si>
  <si>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</si>
  <si>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</si>
  <si>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</si>
  <si>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</si>
  <si>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</si>
  <si>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</si>
  <si>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</si>
  <si>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</si>
  <si>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</si>
  <si>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</si>
  <si>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</si>
  <si>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</si>
  <si>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</si>
  <si>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</si>
  <si>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</si>
  <si>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</si>
  <si>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</si>
  <si>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</si>
  <si>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</si>
  <si>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</si>
  <si>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</si>
  <si>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</si>
  <si>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</si>
  <si>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</si>
  <si>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</si>
  <si>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</si>
  <si>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</si>
  <si>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</si>
  <si>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</si>
  <si>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</si>
  <si>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</si>
  <si>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</si>
  <si>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</si>
  <si>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</si>
  <si>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</si>
  <si>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</si>
  <si>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</si>
  <si>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</si>
  <si>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</si>
  <si>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</si>
  <si>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</si>
  <si>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</si>
  <si>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</si>
  <si>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</si>
  <si>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</si>
  <si>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</si>
  <si>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</si>
  <si>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</si>
  <si>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</si>
  <si>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</si>
  <si>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</si>
  <si>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</si>
  <si>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</si>
  <si>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</si>
  <si>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</si>
  <si>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</si>
  <si>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</si>
  <si>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</si>
  <si>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</si>
  <si>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</si>
  <si>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</si>
  <si>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</si>
  <si>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</si>
  <si>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</si>
  <si>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</si>
  <si>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</si>
  <si>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</si>
  <si>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</si>
  <si>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</si>
  <si>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</si>
  <si>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</si>
  <si>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</si>
  <si>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</si>
  <si>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</si>
  <si>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</si>
  <si>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</si>
  <si>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</si>
  <si>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</si>
  <si>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</si>
  <si>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</si>
  <si>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</si>
  <si>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</si>
  <si>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</si>
  <si>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</si>
  <si>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</si>
  <si>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</si>
  <si>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</si>
  <si>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</si>
  <si>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</si>
  <si>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</si>
  <si>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</si>
  <si>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</si>
  <si>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</si>
  <si>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</si>
  <si>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</si>
  <si>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</si>
  <si>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</si>
  <si>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</si>
  <si>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</si>
  <si>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</si>
  <si>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</si>
  <si>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</si>
  <si>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</si>
  <si>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</si>
  <si>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</si>
  <si>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</si>
  <si>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</si>
  <si>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</si>
  <si>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</si>
  <si>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</si>
  <si>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</si>
  <si>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</si>
  <si>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</si>
  <si>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</si>
  <si>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</si>
  <si>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</si>
  <si>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</si>
  <si>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</si>
  <si>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</si>
  <si>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</si>
  <si>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</si>
  <si>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</si>
  <si>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</si>
  <si>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</si>
  <si>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</si>
  <si>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</si>
  <si>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</si>
  <si>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</si>
  <si>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</si>
  <si>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</si>
  <si>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</si>
  <si>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</si>
  <si>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</si>
  <si>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</si>
  <si>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</si>
  <si>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</si>
  <si>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</si>
  <si>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</si>
  <si>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</si>
  <si>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</si>
  <si>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</si>
  <si>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</si>
  <si>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</si>
  <si>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</si>
  <si>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</si>
  <si>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</si>
  <si>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</si>
  <si>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</si>
  <si>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</si>
  <si>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</si>
  <si>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</si>
  <si>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</si>
  <si>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</si>
  <si>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</si>
  <si>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</si>
  <si>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</si>
  <si>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</si>
  <si>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</si>
  <si>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</si>
  <si>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</si>
  <si>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</si>
  <si>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</si>
  <si>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</si>
  <si>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</si>
  <si>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</si>
  <si>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</si>
  <si>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</si>
  <si>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</si>
  <si>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</si>
  <si>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</si>
  <si>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</si>
  <si>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</si>
  <si>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</si>
  <si>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</si>
  <si>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</si>
  <si>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</si>
  <si>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</si>
  <si>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</si>
  <si>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</si>
  <si>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</si>
  <si>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</si>
  <si>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</si>
  <si>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</si>
  <si>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</si>
  <si>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</si>
  <si>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</si>
  <si>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</si>
  <si>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</si>
  <si>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</si>
  <si>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</si>
  <si>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</si>
  <si>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</si>
  <si>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</si>
  <si>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</si>
  <si>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</si>
  <si>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</si>
  <si>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</si>
  <si>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</si>
  <si>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</si>
  <si>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</si>
  <si>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</si>
  <si>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</si>
  <si>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</si>
  <si>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</si>
  <si>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</si>
  <si>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</si>
  <si>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</si>
  <si>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</si>
  <si>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</si>
  <si>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</si>
  <si>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</si>
  <si>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</si>
  <si>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</si>
  <si>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</si>
  <si>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</si>
  <si>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</si>
  <si>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</si>
  <si>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</si>
  <si>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</si>
  <si>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</si>
  <si>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</si>
  <si>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</si>
  <si>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</si>
  <si>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</si>
  <si>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</si>
  <si>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</si>
  <si>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</si>
  <si>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</si>
  <si>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</si>
  <si>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</si>
  <si>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</si>
  <si>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</si>
  <si>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</si>
  <si>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</si>
  <si>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</si>
  <si>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</si>
  <si>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</si>
  <si>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</si>
  <si>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</si>
  <si>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</si>
  <si>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</si>
  <si>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</si>
  <si>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</si>
  <si>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</si>
  <si>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</si>
  <si>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</si>
  <si>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</si>
  <si>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</si>
  <si>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</si>
  <si>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</si>
  <si>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</si>
  <si>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</si>
  <si>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</si>
  <si>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</si>
  <si>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</si>
  <si>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</si>
  <si>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</si>
  <si>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</si>
  <si>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</si>
  <si>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</si>
  <si>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</si>
  <si>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</si>
  <si>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</si>
  <si>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</si>
  <si>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</si>
  <si>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</si>
  <si>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</si>
  <si>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</si>
  <si>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</si>
  <si>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</si>
  <si>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</si>
  <si>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</si>
  <si>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</si>
  <si>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</si>
  <si>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</si>
  <si>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</si>
  <si>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</si>
  <si>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</si>
  <si>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</si>
  <si>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</si>
  <si>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</si>
  <si>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</si>
  <si>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</si>
  <si>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</si>
  <si>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</si>
  <si>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</si>
  <si>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</si>
  <si>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</si>
  <si>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</si>
  <si>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</si>
  <si>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</si>
  <si>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</si>
  <si>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</si>
  <si>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</si>
  <si>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</si>
  <si>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</si>
  <si>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</si>
  <si>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</si>
  <si>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</si>
  <si>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</si>
  <si>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</si>
  <si>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</si>
  <si>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</si>
  <si>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</si>
  <si>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</si>
  <si>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</si>
  <si>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</si>
  <si>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</si>
  <si>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</si>
  <si>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</si>
  <si>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</si>
  <si>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</si>
  <si>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</si>
  <si>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</si>
  <si>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</si>
  <si>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</si>
  <si>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</si>
  <si>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</si>
  <si>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</si>
  <si>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</si>
  <si>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</si>
  <si>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</si>
  <si>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</si>
  <si>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</si>
  <si>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</si>
  <si>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</si>
  <si>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</si>
  <si>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</si>
  <si>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</si>
  <si>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</si>
  <si>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</si>
  <si>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</si>
  <si>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</si>
  <si>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</si>
  <si>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</si>
  <si>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</si>
  <si>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</si>
  <si>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</si>
  <si>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</si>
  <si>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</si>
  <si>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</si>
  <si>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</si>
  <si>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</si>
  <si>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</si>
  <si>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</si>
  <si>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</si>
  <si>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</si>
  <si>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</si>
  <si>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</si>
  <si>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</si>
  <si>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</si>
  <si>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</si>
  <si>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</si>
  <si>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</si>
  <si>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</si>
  <si>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</si>
  <si>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</si>
  <si>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</si>
  <si>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</si>
  <si>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</si>
  <si>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</si>
  <si>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</si>
  <si>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</si>
  <si>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</si>
  <si>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</si>
  <si>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</si>
  <si>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</si>
  <si>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</si>
  <si>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</si>
  <si>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</si>
  <si>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</si>
  <si>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</si>
  <si>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</si>
  <si>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</si>
  <si>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</si>
  <si>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</si>
  <si>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</si>
  <si>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</si>
  <si>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</si>
  <si>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</si>
  <si>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</si>
  <si>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</si>
  <si>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</si>
  <si>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</si>
  <si>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</si>
  <si>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</si>
  <si>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</si>
  <si>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</si>
  <si>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</si>
  <si>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</si>
  <si>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</si>
  <si>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</si>
  <si>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</si>
  <si>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</si>
  <si>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</si>
  <si>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</si>
  <si>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</si>
  <si>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</si>
  <si>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</si>
  <si>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</si>
  <si>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</si>
  <si>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</si>
  <si>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</si>
  <si>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</si>
  <si>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</si>
  <si>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</si>
  <si>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</si>
  <si>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</si>
  <si>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</si>
  <si>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</si>
  <si>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</si>
  <si>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</si>
  <si>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</si>
  <si>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</si>
  <si>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</si>
  <si>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</si>
  <si>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</si>
  <si>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</si>
  <si>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</si>
  <si>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</si>
  <si>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</si>
  <si>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</si>
  <si>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</si>
  <si>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</si>
  <si>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</si>
  <si>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</si>
  <si>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</si>
  <si>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</si>
  <si>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</si>
  <si>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</si>
  <si>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</si>
  <si>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</si>
  <si>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</si>
  <si>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</si>
  <si>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</si>
  <si>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</si>
  <si>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</si>
  <si>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</si>
  <si>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</si>
  <si>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</si>
  <si>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</si>
  <si>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</si>
  <si>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</si>
  <si>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</si>
  <si>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</si>
  <si>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</si>
  <si>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</si>
  <si>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</si>
  <si>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</si>
  <si>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</si>
  <si>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</si>
  <si>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</si>
  <si>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</si>
  <si>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</si>
  <si>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</si>
  <si>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</si>
  <si>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</si>
  <si>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</si>
  <si>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</si>
  <si>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</si>
  <si>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</si>
  <si>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</si>
  <si>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</si>
  <si>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</si>
  <si>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</si>
  <si>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</si>
  <si>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</si>
  <si>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</si>
  <si>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</si>
  <si>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</si>
  <si>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</si>
  <si>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</si>
  <si>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</si>
  <si>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</si>
  <si>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</si>
  <si>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</si>
  <si>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</si>
  <si>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</si>
  <si>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</si>
  <si>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</si>
  <si>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</si>
  <si>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</si>
  <si>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</si>
  <si>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</si>
  <si>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</si>
  <si>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</si>
  <si>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</si>
  <si>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</si>
  <si>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</si>
  <si>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</si>
  <si>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</si>
  <si>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</si>
  <si>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</si>
  <si>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</si>
  <si>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</si>
  <si>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</si>
  <si>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</si>
  <si>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</si>
  <si>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</si>
  <si>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</si>
  <si>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</si>
  <si>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</si>
  <si>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</si>
  <si>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</si>
  <si>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</si>
  <si>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</si>
  <si>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</si>
  <si>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</si>
  <si>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</si>
  <si>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</si>
  <si>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</si>
  <si>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</si>
  <si>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</si>
  <si>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</si>
  <si>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</si>
  <si>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</si>
  <si>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</si>
  <si>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</si>
  <si>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</si>
  <si>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</si>
  <si>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</si>
  <si>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</si>
  <si>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</si>
  <si>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</si>
  <si>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</si>
  <si>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</si>
  <si>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</si>
  <si>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</si>
  <si>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</si>
  <si>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</si>
  <si>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</si>
  <si>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</si>
  <si>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</si>
  <si>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</si>
  <si>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</si>
  <si>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</si>
  <si>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</si>
  <si>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</si>
  <si>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</si>
  <si>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</si>
  <si>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</si>
  <si>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</si>
  <si>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</si>
  <si>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</si>
  <si>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</si>
  <si>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</si>
  <si>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</si>
  <si>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</si>
  <si>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</si>
  <si>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</si>
  <si>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</si>
  <si>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</si>
  <si>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</si>
  <si>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</si>
  <si>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</si>
  <si>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</si>
  <si>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</si>
  <si>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</si>
  <si>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</si>
  <si>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</si>
  <si>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</si>
  <si>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</si>
  <si>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</si>
  <si>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</si>
  <si>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</si>
  <si>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</si>
  <si>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</si>
  <si>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</si>
  <si>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</si>
  <si>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</si>
  <si>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</si>
  <si>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</si>
  <si>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</si>
  <si>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</si>
  <si>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</si>
  <si>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</si>
  <si>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</si>
  <si>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</si>
  <si>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</si>
  <si>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</si>
  <si>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</si>
  <si>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</si>
  <si>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</si>
  <si>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</si>
  <si>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</si>
  <si>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</si>
  <si>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</si>
  <si>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</si>
  <si>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</si>
  <si>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</si>
  <si>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</si>
  <si>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</si>
  <si>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</si>
  <si>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</si>
  <si>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</si>
  <si>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</si>
  <si>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</si>
  <si>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</si>
  <si>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</si>
  <si>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</si>
  <si>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</si>
  <si>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</si>
  <si>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</si>
  <si>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</si>
  <si>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</si>
  <si>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</si>
  <si>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</si>
  <si>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</si>
  <si>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</si>
  <si>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</si>
  <si>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</si>
  <si>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</si>
  <si>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</si>
  <si>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</si>
  <si>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</si>
  <si>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</si>
  <si>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</si>
  <si>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</si>
  <si>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</si>
  <si>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</si>
  <si>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</si>
  <si>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</si>
  <si>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</si>
  <si>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</si>
  <si>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</si>
  <si>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</si>
  <si>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</si>
  <si>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</si>
  <si>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</si>
  <si>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</si>
  <si>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</si>
  <si>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</si>
  <si>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</si>
  <si>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</si>
  <si>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</si>
  <si>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</si>
  <si>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</si>
  <si>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</si>
  <si>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</si>
  <si>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</si>
  <si>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</si>
  <si>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</si>
  <si>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</si>
  <si>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</si>
  <si>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</si>
  <si>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</si>
  <si>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</si>
  <si>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</si>
  <si>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</si>
  <si>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</si>
  <si>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</si>
  <si>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</si>
  <si>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</si>
  <si>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</si>
  <si>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</si>
  <si>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</si>
  <si>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</si>
  <si>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</si>
  <si>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</si>
  <si>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</si>
  <si>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</si>
  <si>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</si>
  <si>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</si>
  <si>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</si>
  <si>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</si>
  <si>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</si>
  <si>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</si>
  <si>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</si>
  <si>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</si>
  <si>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</si>
  <si>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</si>
  <si>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</si>
  <si>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</si>
  <si>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</si>
  <si>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</si>
  <si>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</si>
  <si>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</si>
  <si>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</si>
  <si>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</si>
  <si>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</si>
  <si>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</si>
  <si>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</si>
  <si>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</si>
  <si>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</si>
  <si>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</si>
  <si>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</si>
  <si>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</si>
  <si>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</si>
  <si>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</si>
  <si>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</si>
  <si>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</si>
  <si>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</si>
  <si>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</si>
  <si>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</si>
  <si>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</si>
  <si>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</si>
  <si>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</si>
  <si>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</si>
  <si>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</si>
  <si>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</si>
  <si>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</si>
  <si>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</si>
  <si>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</si>
  <si>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</si>
  <si>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</si>
  <si>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</si>
  <si>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</si>
  <si>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</si>
  <si>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</si>
  <si>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</si>
  <si>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</si>
  <si>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</si>
  <si>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</si>
  <si>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</si>
  <si>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</si>
  <si>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</si>
  <si>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</si>
  <si>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</si>
  <si>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</si>
  <si>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</si>
  <si>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</si>
  <si>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</si>
  <si>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</si>
  <si>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</si>
  <si>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</si>
  <si>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</si>
  <si>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</si>
  <si>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</si>
  <si>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</si>
  <si>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</si>
  <si>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</si>
  <si>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</si>
  <si>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</si>
  <si>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</si>
  <si>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</si>
  <si>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</si>
  <si>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</si>
  <si>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</si>
  <si>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</si>
  <si>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</si>
  <si>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</si>
  <si>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</si>
  <si>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</si>
  <si>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</si>
  <si>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</si>
  <si>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</si>
  <si>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</si>
  <si>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</si>
  <si>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</si>
  <si>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</si>
  <si>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</si>
  <si>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</si>
  <si>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</si>
  <si>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</si>
  <si>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</si>
  <si>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</si>
  <si>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</si>
  <si>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</si>
  <si>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</si>
  <si>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</si>
  <si>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</si>
  <si>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</si>
  <si>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</si>
  <si>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</si>
  <si>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</si>
  <si>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</si>
  <si>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</si>
  <si>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</si>
  <si>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</si>
  <si>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</si>
  <si>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</si>
  <si>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</si>
  <si>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</si>
  <si>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</si>
  <si>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</si>
  <si>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</si>
  <si>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</si>
  <si>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</si>
  <si>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</si>
  <si>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</si>
  <si>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</si>
  <si>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</si>
  <si>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</si>
  <si>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</si>
  <si>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</si>
  <si>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</si>
  <si>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</si>
  <si>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</si>
  <si>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</si>
  <si>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</si>
  <si>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</si>
  <si>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</si>
  <si>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</si>
  <si>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</si>
  <si>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</si>
  <si>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</si>
  <si>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</si>
  <si>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</si>
  <si>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</si>
  <si>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</si>
  <si>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</si>
  <si>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</si>
  <si>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</si>
  <si>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</si>
  <si>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</si>
  <si>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</si>
  <si>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</si>
  <si>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</si>
  <si>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</si>
  <si>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</si>
  <si>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</si>
  <si>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</si>
  <si>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</si>
  <si>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</si>
  <si>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</si>
  <si>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</si>
  <si>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</si>
  <si>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</si>
  <si>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</si>
  <si>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</si>
  <si>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</si>
  <si>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</si>
  <si>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</si>
  <si>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</si>
  <si>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</si>
  <si>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</si>
  <si>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</si>
  <si>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</si>
  <si>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</si>
  <si>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</si>
  <si>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</si>
  <si>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</si>
  <si>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</si>
  <si>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</si>
  <si>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</si>
  <si>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</si>
  <si>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</si>
  <si>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</si>
  <si>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</si>
  <si>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</si>
  <si>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</si>
  <si>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</si>
  <si>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</si>
  <si>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</si>
  <si>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</si>
  <si>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</si>
  <si>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</si>
  <si>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</si>
  <si>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</si>
  <si>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</si>
  <si>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</si>
  <si>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</si>
  <si>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</si>
  <si>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</si>
  <si>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</si>
  <si>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</si>
  <si>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</si>
  <si>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</si>
  <si>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</si>
  <si>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</si>
  <si>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</si>
  <si>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</si>
  <si>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</si>
  <si>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</si>
  <si>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</si>
  <si>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</si>
  <si>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</si>
  <si>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</si>
  <si>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</si>
  <si>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</si>
  <si>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</si>
  <si>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</si>
  <si>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</si>
  <si>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</si>
  <si>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</si>
  <si>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</si>
  <si>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</si>
  <si>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</si>
  <si>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</si>
  <si>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</si>
  <si>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</si>
  <si>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</si>
  <si>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</si>
  <si>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</si>
  <si>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</si>
  <si>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</si>
  <si>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</si>
  <si>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</si>
  <si>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</si>
  <si>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</si>
  <si>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</si>
  <si>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</si>
  <si>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</si>
  <si>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</si>
  <si>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</si>
  <si>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</si>
  <si>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</si>
  <si>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</si>
  <si>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</si>
  <si>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</si>
  <si>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</si>
  <si>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</si>
  <si>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</si>
  <si>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</si>
  <si>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</si>
  <si>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</si>
  <si>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</si>
  <si>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</si>
  <si>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</si>
  <si>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</si>
  <si>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</si>
  <si>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</si>
  <si>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</si>
  <si>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</si>
  <si>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</si>
  <si>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</si>
  <si>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</si>
  <si>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</si>
  <si>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</si>
  <si>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</si>
  <si>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</si>
  <si>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</si>
  <si>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</si>
  <si>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</si>
  <si>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</si>
  <si>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</si>
  <si>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</si>
  <si>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</si>
  <si>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</si>
  <si>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</si>
  <si>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</si>
  <si>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</si>
  <si>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</si>
  <si>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</si>
  <si>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</si>
  <si>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</si>
  <si>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</si>
  <si>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</si>
  <si>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</si>
  <si>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</si>
  <si>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</si>
  <si>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</si>
  <si>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</si>
  <si>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</si>
  <si>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</si>
  <si>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</si>
  <si>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</si>
  <si>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</si>
  <si>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</si>
  <si>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</si>
  <si>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</si>
  <si>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</si>
  <si>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</si>
  <si>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</si>
  <si>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</si>
  <si>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</si>
  <si>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</si>
  <si>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</si>
  <si>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</si>
  <si>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</si>
  <si>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</si>
  <si>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</si>
  <si>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</si>
  <si>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</si>
  <si>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</si>
  <si>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</si>
  <si>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</si>
  <si>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</si>
  <si>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</si>
  <si>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</si>
  <si>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</si>
  <si>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</si>
  <si>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</si>
  <si>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</si>
  <si>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</si>
  <si>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</si>
  <si>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</si>
  <si>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</si>
  <si>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</si>
  <si>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</si>
  <si>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</si>
  <si>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</si>
  <si>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</si>
  <si>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</si>
  <si>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</si>
  <si>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</si>
  <si>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</si>
  <si>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</si>
  <si>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</si>
  <si>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</si>
  <si>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</si>
  <si>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</si>
  <si>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</si>
  <si>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</si>
  <si>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</si>
  <si>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</si>
  <si>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</si>
  <si>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</si>
  <si>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</si>
  <si>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</si>
  <si>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</si>
  <si>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</si>
  <si>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</si>
  <si>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</si>
  <si>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</si>
  <si>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</si>
  <si>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</si>
  <si>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</si>
  <si>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</si>
  <si>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</si>
  <si>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</si>
  <si>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</si>
  <si>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</si>
  <si>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</si>
  <si>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</si>
  <si>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</si>
  <si>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</si>
  <si>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</si>
  <si>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</si>
  <si>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</si>
  <si>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</si>
  <si>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</si>
  <si>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</si>
  <si>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</si>
  <si>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</si>
  <si>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</si>
  <si>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</si>
  <si>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</si>
  <si>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</si>
  <si>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</si>
  <si>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</si>
  <si>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</si>
  <si>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</si>
  <si>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</si>
  <si>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</si>
  <si>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</si>
  <si>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</si>
  <si>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</si>
  <si>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</si>
  <si>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</si>
  <si>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</si>
  <si>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</si>
  <si>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</si>
  <si>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</si>
  <si>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</si>
  <si>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</si>
  <si>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</si>
  <si>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</si>
  <si>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</si>
  <si>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</si>
  <si>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</si>
  <si>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</si>
  <si>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</si>
  <si>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</si>
  <si>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</si>
  <si>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</si>
  <si>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</si>
  <si>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</si>
  <si>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</si>
  <si>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</si>
  <si>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</si>
  <si>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</si>
  <si>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</si>
  <si>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</si>
  <si>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</si>
  <si>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</si>
  <si>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</si>
  <si>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</si>
  <si>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</si>
  <si>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</si>
  <si>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</si>
  <si>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</si>
  <si>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</si>
  <si>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</si>
  <si>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</si>
  <si>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</si>
  <si>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</si>
  <si>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</si>
  <si>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</si>
  <si>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</si>
  <si>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</si>
  <si>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</si>
  <si>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</si>
  <si>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</si>
  <si>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</si>
  <si>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</si>
  <si>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</si>
  <si>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</si>
  <si>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</si>
  <si>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</si>
  <si>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</si>
  <si>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</si>
  <si>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</si>
  <si>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</si>
  <si>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</si>
  <si>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</si>
  <si>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</si>
  <si>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</si>
  <si>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</si>
  <si>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</si>
  <si>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</si>
  <si>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</si>
  <si>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</si>
  <si>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</si>
  <si>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</si>
  <si>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</si>
  <si>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</si>
  <si>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</si>
  <si>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</si>
  <si>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</si>
  <si>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</si>
  <si>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</si>
  <si>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</si>
  <si>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</si>
  <si>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</si>
  <si>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</si>
  <si>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</si>
  <si>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</si>
  <si>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</si>
  <si>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</si>
  <si>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</si>
  <si>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</si>
  <si>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</si>
  <si>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</si>
  <si>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</si>
  <si>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</si>
  <si>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</si>
  <si>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</si>
  <si>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</si>
  <si>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</si>
  <si>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</si>
  <si>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</si>
  <si>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</si>
  <si>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</si>
  <si>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</si>
  <si>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</si>
  <si>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</si>
  <si>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</si>
  <si>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</si>
  <si>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</si>
  <si>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</si>
  <si>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</si>
  <si>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</si>
  <si>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</si>
  <si>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</si>
  <si>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</si>
  <si>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</si>
  <si>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</si>
  <si>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</si>
  <si>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</si>
  <si>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</si>
  <si>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</si>
  <si>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</si>
  <si>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</si>
  <si>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</si>
  <si>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</si>
  <si>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</si>
  <si>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</si>
  <si>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</si>
  <si>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</si>
  <si>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</si>
  <si>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</si>
  <si>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</si>
  <si>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</si>
  <si>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</si>
  <si>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</si>
  <si>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</si>
  <si>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</si>
  <si>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</si>
  <si>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</si>
  <si>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</si>
  <si>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</si>
  <si>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</si>
  <si>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</si>
  <si>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</si>
  <si>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</si>
  <si>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</si>
  <si>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</si>
  <si>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</si>
  <si>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</si>
  <si>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</si>
  <si>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</si>
  <si>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</si>
  <si>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</si>
  <si>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</si>
  <si>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</si>
  <si>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</si>
  <si>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</si>
  <si>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</si>
  <si>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</si>
  <si>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</si>
  <si>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</si>
  <si>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</si>
  <si>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</si>
  <si>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</si>
  <si>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</si>
  <si>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</si>
  <si>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</si>
  <si>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</si>
  <si>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</si>
  <si>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</si>
  <si>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</si>
  <si>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</si>
  <si>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</si>
  <si>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</si>
  <si>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</si>
  <si>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</si>
  <si>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</si>
  <si>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</si>
  <si>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</si>
  <si>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</si>
  <si>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</si>
  <si>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</si>
  <si>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</si>
  <si>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</si>
  <si>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</si>
  <si>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</si>
  <si>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</si>
  <si>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</si>
  <si>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</si>
  <si>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</si>
  <si>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</si>
  <si>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</si>
  <si>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</si>
  <si>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</si>
  <si>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</si>
  <si>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</si>
  <si>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</si>
  <si>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</si>
  <si>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</si>
  <si>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</si>
  <si>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</si>
  <si>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</si>
  <si>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</si>
  <si>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</si>
  <si>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</si>
  <si>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</si>
  <si>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</si>
  <si>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</si>
  <si>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</si>
  <si>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</si>
  <si>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</si>
  <si>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</si>
  <si>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</si>
  <si>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</si>
  <si>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</si>
  <si>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</si>
  <si>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</si>
  <si>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</si>
  <si>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</si>
  <si>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</si>
  <si>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</si>
  <si>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</si>
  <si>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</si>
  <si>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</si>
  <si>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</si>
  <si>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</si>
  <si>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</si>
  <si>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</si>
  <si>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</si>
  <si>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</si>
  <si>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</si>
  <si>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</si>
  <si>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</si>
  <si>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</si>
  <si>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</si>
  <si>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</si>
  <si>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</si>
  <si>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</si>
  <si>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</si>
  <si>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</si>
  <si>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</si>
  <si>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</si>
  <si>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</si>
  <si>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</si>
  <si>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</si>
  <si>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</si>
  <si>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</si>
  <si>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</si>
  <si>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</si>
  <si>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</si>
  <si>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</si>
  <si>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</si>
  <si>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</si>
  <si>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</si>
  <si>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</si>
  <si>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</si>
  <si>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</si>
  <si>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</si>
  <si>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</si>
  <si>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</si>
  <si>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</si>
  <si>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</si>
  <si>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</si>
  <si>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</si>
  <si>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</si>
  <si>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</si>
  <si>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</si>
  <si>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</si>
  <si>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</si>
  <si>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</si>
  <si>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</si>
  <si>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</si>
  <si>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</si>
  <si>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</si>
  <si>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</si>
  <si>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</si>
  <si>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</si>
  <si>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</si>
  <si>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</si>
  <si>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</si>
  <si>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</si>
  <si>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</si>
  <si>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</si>
  <si>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</si>
  <si>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</si>
  <si>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</si>
  <si>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</si>
  <si>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</si>
  <si>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</si>
  <si>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</si>
  <si>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</si>
  <si>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</si>
  <si>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</si>
  <si>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</si>
  <si>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</si>
  <si>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</si>
  <si>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</si>
  <si>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</si>
  <si>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</si>
  <si>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</si>
  <si>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</si>
  <si>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</si>
  <si>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</si>
  <si>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</si>
  <si>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</si>
  <si>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</si>
  <si>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</si>
  <si>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</si>
  <si>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</si>
  <si>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</si>
  <si>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</si>
  <si>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</si>
  <si>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</si>
  <si>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</si>
  <si>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</si>
  <si>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</si>
  <si>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</si>
  <si>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</si>
  <si>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</si>
  <si>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</si>
  <si>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</si>
  <si>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</si>
  <si>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</si>
  <si>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</si>
  <si>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</si>
  <si>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</si>
  <si>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</si>
  <si>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</si>
  <si>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</si>
  <si>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</si>
  <si>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</si>
  <si>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</si>
  <si>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</si>
  <si>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</si>
  <si>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</si>
  <si>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</si>
  <si>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</si>
  <si>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</si>
  <si>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</si>
  <si>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</si>
  <si>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</si>
  <si>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</si>
  <si>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</si>
  <si>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</si>
  <si>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</si>
  <si>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</si>
  <si>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</si>
  <si>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</si>
  <si>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</si>
  <si>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</si>
  <si>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</si>
  <si>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</si>
  <si>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</si>
  <si>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</si>
  <si>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</si>
  <si>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</si>
  <si>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</si>
  <si>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</si>
  <si>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</si>
  <si>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</si>
  <si>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</si>
  <si>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</si>
  <si>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</si>
  <si>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</si>
  <si>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</si>
  <si>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</si>
  <si>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</si>
  <si>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</si>
  <si>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</si>
  <si>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</si>
  <si>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</si>
  <si>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</si>
  <si>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</si>
  <si>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</si>
  <si>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</si>
  <si>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</si>
  <si>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</si>
  <si>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</si>
  <si>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</si>
  <si>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</si>
  <si>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</si>
  <si>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</si>
  <si>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</si>
  <si>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</si>
  <si>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</si>
  <si>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</si>
  <si>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</si>
  <si>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</si>
  <si>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</si>
  <si>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</si>
  <si>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</si>
  <si>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</si>
  <si>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</si>
  <si>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</si>
  <si>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</si>
  <si>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</si>
  <si>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</si>
  <si>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</si>
  <si>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</si>
  <si>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</si>
  <si>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</si>
  <si>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</si>
  <si>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</si>
  <si>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</si>
  <si>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</si>
  <si>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</si>
  <si>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</si>
  <si>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</si>
  <si>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</si>
  <si>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</si>
  <si>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</si>
  <si>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</si>
  <si>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</si>
  <si>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</si>
  <si>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</si>
  <si>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</si>
  <si>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</si>
  <si>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</si>
  <si>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</si>
  <si>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</si>
  <si>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</si>
  <si>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</si>
  <si>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</si>
  <si>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</si>
  <si>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</si>
  <si>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</si>
  <si>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</si>
  <si>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</si>
  <si>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</si>
  <si>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</si>
  <si>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</si>
  <si>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</si>
  <si>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</si>
  <si>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</si>
  <si>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</si>
  <si>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</si>
  <si>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</si>
  <si>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</si>
  <si>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</si>
  <si>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</si>
  <si>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</si>
  <si>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</si>
  <si>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</si>
  <si>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</si>
  <si>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</si>
  <si>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</si>
  <si>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</si>
  <si>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</si>
  <si>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</si>
  <si>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</si>
  <si>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</si>
  <si>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</si>
  <si>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</si>
  <si>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</si>
  <si>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</si>
  <si>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</si>
  <si>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</si>
  <si>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</si>
  <si>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</si>
  <si>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</si>
  <si>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</si>
  <si>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</si>
  <si>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</si>
  <si>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</si>
  <si>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</si>
  <si>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</si>
  <si>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</si>
  <si>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</si>
  <si>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</si>
  <si>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</si>
  <si>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</si>
  <si>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</si>
  <si>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</si>
  <si>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</si>
  <si>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</si>
  <si>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</si>
  <si>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</si>
  <si>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</si>
  <si>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</si>
  <si>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</si>
  <si>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</si>
  <si>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</si>
  <si>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</si>
  <si>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</si>
  <si>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</si>
  <si>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</si>
  <si>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</si>
  <si>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</si>
  <si>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</si>
  <si>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</si>
  <si>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</si>
  <si>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</si>
  <si>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</si>
  <si>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</si>
  <si>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</si>
  <si>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</si>
  <si>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</si>
  <si>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</si>
  <si>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</si>
  <si>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</si>
  <si>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</si>
  <si>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</si>
  <si>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</si>
  <si>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</si>
  <si>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</si>
  <si>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</si>
  <si>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</si>
  <si>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</si>
  <si>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</si>
  <si>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</si>
  <si>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</si>
  <si>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</si>
  <si>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</si>
  <si>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</si>
  <si>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</si>
  <si>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</si>
  <si>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</si>
  <si>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</si>
  <si>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</si>
  <si>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</si>
  <si>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</si>
  <si>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</si>
  <si>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</si>
  <si>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</si>
  <si>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</si>
  <si>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</si>
  <si>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</si>
  <si>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</si>
  <si>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</si>
  <si>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</si>
  <si>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</si>
  <si>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</si>
  <si>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</si>
  <si>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</si>
  <si>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</si>
  <si>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</si>
  <si>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</si>
  <si>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</si>
  <si>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</si>
  <si>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</si>
  <si>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</si>
  <si>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</si>
  <si>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</si>
  <si>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</si>
  <si>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</si>
  <si>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</si>
  <si>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</si>
  <si>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</si>
  <si>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</si>
  <si>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</si>
  <si>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</si>
  <si>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</si>
  <si>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</si>
  <si>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</si>
  <si>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</si>
  <si>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</si>
  <si>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</si>
  <si>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</si>
  <si>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</si>
  <si>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</si>
  <si>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</si>
  <si>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</si>
  <si>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</si>
  <si>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</si>
  <si>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</si>
  <si>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</si>
  <si>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</si>
  <si>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</si>
  <si>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</si>
  <si>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</si>
  <si>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</si>
  <si>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</si>
  <si>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</si>
  <si>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</si>
  <si>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</si>
  <si>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</si>
  <si>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</si>
  <si>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</si>
  <si>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</si>
  <si>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</si>
  <si>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</si>
  <si>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</si>
  <si>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</si>
  <si>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</si>
  <si>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</si>
  <si>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</si>
  <si>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</si>
  <si>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</si>
  <si>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</si>
  <si>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</si>
  <si>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</si>
  <si>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</si>
  <si>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</si>
  <si>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</si>
  <si>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</si>
  <si>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</si>
  <si>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</si>
  <si>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</si>
  <si>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</si>
  <si>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</si>
  <si>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</si>
  <si>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</si>
  <si>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</si>
  <si>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</si>
  <si>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</si>
  <si>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</si>
  <si>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</si>
  <si>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</si>
  <si>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</si>
  <si>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</si>
  <si>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</si>
  <si>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</si>
  <si>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</si>
  <si>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</si>
  <si>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</si>
  <si>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</si>
  <si>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</si>
  <si>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</si>
  <si>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</si>
  <si>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</si>
  <si>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</si>
  <si>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</si>
  <si>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</si>
  <si>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</si>
  <si>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</si>
  <si>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</si>
  <si>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</si>
  <si>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</si>
  <si>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</si>
  <si>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</si>
  <si>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</si>
  <si>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</si>
  <si>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</si>
  <si>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</si>
  <si>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</si>
  <si>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</si>
  <si>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</si>
  <si>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</si>
  <si>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</si>
  <si>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</si>
  <si>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</si>
  <si>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</si>
  <si>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</si>
  <si>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</si>
  <si>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</si>
  <si>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</si>
  <si>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</si>
  <si>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</si>
  <si>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</si>
  <si>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</si>
  <si>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</si>
  <si>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</si>
  <si>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</si>
  <si>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</si>
  <si>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</si>
  <si>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</si>
  <si>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</si>
  <si>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</si>
  <si>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</si>
  <si>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</si>
  <si>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</si>
  <si>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</si>
  <si>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</si>
  <si>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</si>
  <si>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</si>
  <si>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</si>
  <si>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</si>
  <si>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</si>
  <si>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</si>
  <si>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</si>
  <si>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</si>
  <si>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</si>
  <si>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</si>
  <si>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</si>
  <si>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</si>
  <si>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</si>
  <si>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</si>
  <si>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</si>
  <si>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</si>
  <si>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</si>
  <si>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</si>
  <si>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</si>
  <si>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</si>
  <si>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</si>
  <si>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</si>
  <si>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</si>
  <si>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</si>
  <si>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</si>
  <si>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</si>
  <si>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</si>
  <si>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</si>
  <si>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</si>
  <si>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</si>
  <si>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</si>
  <si>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</si>
  <si>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</si>
  <si>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</si>
  <si>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</si>
  <si>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</si>
  <si>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</si>
  <si>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</si>
  <si>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</si>
  <si>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</si>
  <si>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</si>
  <si>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</si>
  <si>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</si>
  <si>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</si>
  <si>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</si>
  <si>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</si>
  <si>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</si>
  <si>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</si>
  <si>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</si>
  <si>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</si>
  <si>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</si>
  <si>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</si>
  <si>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</si>
  <si>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</si>
  <si>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</si>
  <si>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</si>
  <si>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</si>
  <si>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</si>
  <si>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</si>
  <si>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</si>
  <si>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</si>
  <si>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</si>
  <si>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</si>
  <si>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</si>
  <si>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</si>
  <si>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</si>
  <si>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</si>
  <si>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</si>
  <si>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</si>
  <si>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</si>
  <si>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</si>
  <si>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</si>
  <si>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</si>
  <si>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</si>
  <si>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</si>
  <si>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</si>
  <si>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</si>
  <si>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</si>
  <si>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</si>
  <si>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</si>
  <si>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</si>
  <si>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</si>
  <si>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</si>
  <si>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</si>
  <si>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</si>
  <si>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</si>
  <si>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</si>
  <si>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</si>
  <si>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</si>
  <si>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</si>
  <si>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</si>
  <si>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</si>
  <si>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</si>
  <si>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</si>
  <si>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</si>
  <si>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</si>
  <si>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</si>
  <si>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</si>
  <si>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</si>
  <si>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</si>
  <si>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</si>
  <si>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</si>
  <si>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</si>
  <si>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</si>
  <si>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</si>
  <si>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</si>
  <si>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</si>
  <si>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</si>
  <si>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</si>
  <si>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</si>
  <si>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</si>
  <si>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</si>
  <si>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</si>
  <si>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</si>
  <si>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</si>
  <si>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</si>
  <si>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</si>
  <si>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</si>
  <si>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</si>
  <si>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</si>
  <si>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</si>
  <si>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</si>
  <si>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</si>
  <si>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</si>
  <si>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</si>
  <si>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</si>
  <si>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</si>
  <si>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</si>
  <si>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</si>
  <si>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</si>
  <si>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</si>
  <si>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</si>
  <si>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</si>
  <si>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</si>
  <si>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</si>
  <si>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</si>
  <si>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</si>
  <si>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</si>
  <si>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</si>
  <si>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</si>
  <si>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</si>
  <si>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</si>
  <si>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</si>
  <si>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</si>
  <si>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</si>
  <si>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</si>
  <si>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</si>
  <si>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</si>
  <si>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</si>
  <si>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</si>
  <si>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</si>
  <si>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</si>
  <si>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</si>
  <si>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</si>
  <si>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</si>
  <si>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</si>
  <si>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</si>
  <si>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</si>
  <si>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</si>
  <si>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</si>
  <si>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</si>
  <si>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</si>
  <si>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</si>
  <si>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</si>
  <si>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</si>
  <si>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</si>
  <si>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</si>
  <si>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</si>
  <si>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</si>
  <si>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</si>
  <si>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</si>
  <si>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</si>
  <si>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</si>
  <si>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</si>
  <si>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</si>
  <si>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</si>
  <si>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</si>
  <si>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</si>
  <si>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</si>
  <si>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</si>
  <si>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</si>
  <si>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</si>
  <si>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</si>
  <si>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</si>
  <si>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</si>
  <si>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</si>
  <si>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</si>
  <si>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</si>
  <si>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</si>
  <si>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</si>
  <si>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</si>
  <si>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</si>
  <si>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</si>
  <si>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</si>
  <si>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</si>
  <si>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</si>
  <si>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</si>
  <si>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</si>
  <si>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</si>
  <si>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</si>
  <si>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</si>
  <si>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</si>
  <si>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</si>
  <si>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</si>
  <si>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</si>
  <si>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</si>
  <si>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</si>
  <si>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</si>
  <si>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</si>
  <si>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</si>
  <si>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</si>
  <si>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</si>
  <si>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</si>
  <si>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</si>
  <si>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</si>
  <si>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</si>
  <si>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</si>
  <si>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</si>
  <si>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</si>
  <si>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</si>
  <si>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</si>
  <si>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</si>
  <si>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</si>
  <si>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</si>
  <si>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</si>
  <si>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</si>
  <si>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</si>
  <si>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</si>
  <si>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</si>
  <si>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</si>
  <si>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</si>
  <si>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</si>
  <si>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</si>
  <si>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</si>
  <si>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</si>
  <si>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</si>
  <si>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</si>
  <si>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</si>
  <si>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</si>
  <si>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</si>
  <si>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</si>
  <si>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</si>
  <si>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</si>
  <si>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</si>
  <si>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</si>
  <si>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</si>
  <si>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</si>
  <si>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</si>
  <si>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</si>
  <si>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</si>
  <si>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</si>
  <si>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</si>
  <si>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</si>
  <si>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</si>
  <si>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</si>
  <si>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</si>
  <si>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</si>
  <si>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</si>
  <si>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</si>
  <si>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</si>
  <si>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</si>
  <si>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</si>
  <si>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</si>
  <si>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</si>
  <si>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</si>
  <si>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</si>
  <si>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</si>
  <si>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</si>
  <si>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</si>
  <si>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</si>
  <si>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</si>
  <si>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</si>
  <si>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</si>
  <si>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</si>
  <si>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</si>
  <si>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</si>
  <si>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</si>
  <si>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</si>
  <si>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</si>
  <si>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</si>
  <si>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</si>
  <si>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</si>
  <si>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</si>
  <si>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</si>
  <si>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</si>
  <si>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</si>
  <si>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</si>
  <si>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</si>
  <si>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</si>
  <si>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</si>
  <si>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</si>
  <si>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</si>
  <si>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</si>
  <si>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</si>
  <si>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</si>
  <si>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</si>
  <si>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</si>
  <si>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</si>
  <si>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</si>
  <si>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</si>
  <si>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</si>
  <si>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</si>
  <si>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</si>
  <si>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</si>
  <si>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</si>
  <si>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</si>
  <si>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</si>
  <si>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</si>
  <si>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</si>
  <si>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</si>
  <si>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</si>
  <si>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</si>
  <si>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</si>
  <si>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</si>
  <si>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</si>
  <si>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</si>
  <si>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</si>
  <si>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</si>
  <si>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</si>
  <si>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</si>
  <si>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</si>
  <si>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</si>
  <si>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</si>
  <si>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</si>
  <si>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</si>
  <si>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</si>
  <si>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</si>
  <si>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</si>
  <si>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</si>
  <si>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</si>
  <si>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</si>
  <si>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</si>
  <si>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</si>
  <si>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</si>
  <si>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</si>
  <si>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</si>
  <si>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</si>
  <si>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</si>
  <si>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</si>
  <si>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</si>
  <si>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</si>
  <si>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</si>
  <si>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</si>
  <si>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</si>
  <si>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</si>
  <si>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</si>
  <si>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</si>
  <si>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</si>
  <si>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</si>
  <si>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</si>
  <si>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</si>
  <si>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</si>
  <si>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</si>
  <si>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</si>
  <si>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</si>
  <si>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</si>
  <si>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</si>
  <si>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</si>
  <si>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</si>
  <si>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</si>
  <si>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</si>
  <si>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</si>
  <si>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</si>
  <si>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</si>
  <si>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</si>
  <si>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</si>
  <si>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</si>
  <si>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</si>
  <si>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</si>
  <si>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</si>
  <si>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</si>
  <si>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</si>
  <si>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</si>
  <si>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</si>
  <si>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</si>
  <si>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</si>
  <si>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</si>
  <si>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</si>
  <si>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</si>
  <si>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</si>
  <si>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</si>
  <si>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</si>
  <si>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</si>
  <si>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</si>
  <si>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</si>
  <si>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</si>
  <si>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</si>
  <si>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</si>
  <si>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</si>
  <si>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</si>
  <si>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</si>
  <si>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</si>
  <si>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</si>
  <si>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</si>
  <si>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</si>
  <si>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</si>
  <si>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</si>
  <si>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</si>
  <si>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</si>
  <si>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</si>
  <si>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</si>
  <si>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</si>
  <si>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</si>
  <si>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</si>
  <si>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</si>
  <si>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</si>
  <si>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</si>
  <si>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</si>
  <si>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</si>
  <si>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</si>
  <si>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</si>
  <si>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</si>
  <si>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</si>
  <si>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</si>
  <si>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</si>
  <si>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</si>
  <si>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</si>
  <si>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</si>
  <si>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</si>
  <si>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</si>
  <si>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</si>
  <si>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</si>
  <si>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</si>
  <si>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</si>
  <si>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</si>
  <si>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</si>
  <si>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</si>
  <si>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</si>
  <si>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</si>
  <si>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</si>
  <si>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</si>
  <si>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</si>
  <si>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</si>
  <si>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</si>
  <si>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</si>
  <si>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</si>
  <si>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</si>
  <si>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</si>
  <si>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</si>
  <si>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</si>
  <si>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</si>
  <si>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</si>
  <si>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</si>
  <si>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</si>
  <si>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</si>
  <si>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</si>
  <si>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</si>
  <si>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</si>
  <si>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</si>
  <si>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</si>
  <si>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</si>
  <si>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</si>
  <si>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</si>
  <si>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</si>
  <si>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</si>
  <si>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</si>
  <si>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</si>
  <si>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</si>
  <si>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</si>
  <si>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</si>
  <si>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</si>
  <si>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</si>
  <si>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</si>
  <si>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</si>
  <si>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</si>
  <si>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</si>
  <si>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</si>
  <si>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</si>
  <si>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</si>
  <si>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</si>
  <si>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</si>
  <si>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</si>
  <si>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</si>
  <si>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</si>
  <si>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</si>
  <si>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</si>
  <si>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</si>
  <si>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</si>
  <si>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</si>
  <si>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</si>
  <si>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</si>
  <si>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</si>
  <si>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</si>
  <si>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</si>
  <si>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</si>
  <si>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</si>
  <si>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</si>
  <si>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</si>
  <si>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</si>
  <si>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</si>
  <si>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</si>
  <si>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</si>
  <si>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</si>
  <si>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</si>
  <si>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</si>
  <si>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</si>
  <si>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</si>
  <si>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</si>
  <si>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</si>
  <si>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</si>
  <si>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</si>
  <si>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</si>
  <si>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</si>
  <si>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</si>
  <si>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</si>
  <si>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</si>
  <si>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</si>
  <si>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</si>
  <si>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</si>
  <si>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</si>
  <si>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</si>
  <si>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</si>
  <si>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</si>
  <si>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</si>
  <si>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</si>
  <si>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</si>
  <si>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</si>
  <si>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</si>
  <si>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</si>
  <si>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</si>
  <si>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</si>
  <si>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</si>
  <si>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</si>
  <si>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</si>
  <si>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</si>
  <si>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</si>
  <si>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</si>
  <si>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</si>
  <si>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</si>
  <si>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</si>
  <si>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</si>
  <si>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</si>
  <si>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</si>
  <si>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</si>
  <si>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</si>
  <si>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</si>
  <si>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</si>
  <si>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</si>
  <si>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</si>
  <si>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</si>
  <si>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</si>
  <si>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</si>
  <si>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</si>
  <si>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</si>
  <si>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</si>
  <si>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</si>
  <si>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</si>
  <si>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</si>
  <si>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</si>
  <si>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</si>
  <si>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</si>
  <si>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</si>
  <si>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</si>
  <si>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</si>
  <si>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</si>
  <si>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</si>
  <si>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</si>
  <si>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</si>
  <si>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</si>
  <si>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</si>
  <si>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</si>
  <si>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</si>
  <si>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</si>
  <si>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</si>
  <si>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</si>
  <si>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</si>
  <si>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</si>
  <si>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</si>
  <si>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</si>
  <si>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</si>
  <si>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</si>
  <si>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</si>
  <si>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</si>
  <si>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</si>
  <si>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</si>
  <si>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</si>
  <si>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</si>
  <si>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</si>
  <si>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</si>
  <si>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</si>
  <si>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</si>
  <si>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</si>
  <si>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</si>
  <si>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</si>
  <si>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</si>
  <si>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</si>
  <si>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</si>
  <si>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</si>
  <si>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</si>
  <si>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</si>
  <si>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</si>
  <si>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</si>
  <si>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</si>
  <si>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</si>
  <si>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</si>
  <si>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</si>
  <si>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</si>
  <si>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</si>
  <si>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</si>
  <si>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</si>
  <si>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</si>
  <si>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</si>
  <si>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</si>
  <si>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</si>
  <si>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</si>
  <si>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</si>
  <si>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</si>
  <si>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</si>
  <si>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</si>
  <si>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</si>
  <si>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</si>
  <si>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</si>
  <si>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</si>
  <si>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</si>
  <si>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</si>
  <si>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</si>
  <si>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</si>
  <si>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</si>
  <si>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</si>
  <si>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</si>
  <si>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</si>
  <si>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</si>
  <si>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</si>
  <si>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</si>
  <si>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</si>
  <si>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</si>
  <si>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</si>
  <si>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</si>
  <si>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</si>
  <si>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</si>
  <si>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</si>
  <si>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</si>
  <si>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</si>
  <si>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</si>
  <si>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</si>
  <si>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</si>
  <si>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</si>
  <si>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</si>
  <si>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</si>
  <si>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</si>
  <si>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</si>
  <si>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</si>
  <si>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</si>
  <si>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</si>
  <si>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</si>
  <si>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</si>
  <si>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</si>
  <si>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</si>
  <si>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</si>
  <si>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</si>
  <si>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</si>
  <si>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</si>
  <si>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</si>
  <si>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</si>
  <si>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</si>
  <si>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</si>
  <si>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</si>
  <si>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</si>
  <si>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</si>
  <si>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</si>
  <si>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</si>
  <si>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</si>
  <si>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</si>
  <si>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</si>
  <si>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</si>
  <si>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</si>
  <si>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</si>
  <si>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</si>
  <si>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</si>
  <si>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</si>
  <si>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</si>
  <si>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</si>
  <si>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</si>
  <si>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</si>
  <si>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</si>
  <si>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</si>
  <si>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</si>
  <si>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</si>
  <si>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</si>
  <si>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</si>
  <si>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</si>
  <si>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</si>
  <si>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</si>
  <si>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</si>
  <si>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</si>
  <si>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</si>
  <si>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</si>
  <si>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</si>
  <si>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</si>
  <si>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</si>
  <si>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</si>
  <si>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</si>
  <si>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</si>
  <si>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</si>
  <si>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</si>
  <si>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</si>
  <si>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</si>
  <si>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</si>
  <si>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</si>
  <si>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</si>
  <si>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</si>
  <si>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</si>
  <si>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</si>
  <si>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</si>
  <si>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</si>
  <si>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</si>
  <si>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</si>
  <si>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</si>
  <si>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</si>
  <si>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</si>
  <si>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</si>
  <si>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</si>
  <si>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</si>
  <si>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</si>
  <si>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</si>
  <si>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</si>
  <si>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</si>
  <si>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</si>
  <si>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</si>
  <si>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</si>
  <si>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</si>
  <si>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</si>
  <si>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</si>
  <si>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</si>
  <si>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</si>
  <si>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</si>
  <si>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</si>
  <si>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</si>
  <si>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</si>
  <si>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</si>
  <si>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</si>
  <si>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</si>
  <si>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</si>
  <si>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</si>
  <si>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</si>
  <si>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</si>
  <si>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</si>
  <si>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</si>
  <si>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</si>
  <si>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</si>
  <si>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</si>
  <si>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</si>
  <si>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</si>
  <si>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</si>
  <si>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</si>
  <si>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</si>
  <si>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</si>
  <si>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</si>
  <si>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</si>
  <si>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</si>
  <si>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</si>
  <si>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</si>
  <si>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</si>
  <si>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</si>
  <si>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</si>
  <si>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</si>
  <si>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</si>
  <si>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</si>
  <si>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</si>
  <si>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</si>
  <si>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</si>
  <si>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</si>
  <si>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</si>
  <si>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</si>
  <si>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</si>
  <si>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</si>
  <si>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</si>
  <si>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</si>
  <si>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</si>
  <si>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</si>
  <si>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</si>
  <si>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</si>
  <si>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</si>
  <si>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</si>
  <si>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</si>
  <si>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</si>
  <si>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</si>
  <si>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</si>
  <si>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</si>
  <si>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</si>
  <si>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</si>
  <si>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</si>
  <si>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</si>
  <si>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</si>
  <si>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</si>
  <si>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</si>
  <si>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</si>
  <si>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</si>
  <si>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</si>
  <si>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</si>
  <si>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</si>
  <si>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</si>
  <si>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</si>
  <si>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</si>
  <si>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</si>
  <si>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</si>
  <si>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</si>
  <si>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</si>
  <si>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</si>
  <si>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</si>
  <si>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</si>
  <si>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</si>
  <si>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</si>
  <si>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</si>
  <si>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</si>
  <si>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</si>
  <si>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</si>
  <si>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</si>
  <si>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</si>
  <si>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</si>
  <si>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</si>
  <si>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</si>
  <si>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</si>
  <si>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</si>
  <si>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</si>
  <si>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</si>
  <si>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</si>
  <si>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</si>
  <si>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</si>
  <si>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</si>
  <si>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</si>
  <si>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</si>
  <si>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</si>
  <si>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</si>
  <si>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</si>
  <si>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</si>
  <si>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</si>
  <si>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</si>
  <si>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</si>
  <si>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</si>
  <si>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</si>
  <si>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</si>
  <si>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</si>
  <si>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</si>
  <si>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</si>
  <si>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</si>
  <si>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</si>
  <si>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</si>
  <si>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</si>
  <si>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</si>
  <si>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</si>
  <si>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</si>
  <si>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</si>
  <si>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</si>
  <si>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</si>
  <si>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</si>
  <si>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</si>
  <si>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</si>
  <si>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</si>
  <si>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</si>
  <si>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</si>
  <si>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</si>
  <si>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</si>
  <si>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</si>
  <si>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</si>
  <si>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</si>
  <si>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</si>
  <si>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</si>
  <si>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</si>
  <si>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</si>
  <si>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</si>
  <si>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</si>
  <si>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</si>
  <si>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</si>
  <si>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</si>
  <si>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</si>
  <si>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</si>
  <si>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</si>
  <si>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</si>
  <si>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</si>
  <si>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</si>
  <si>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</si>
  <si>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</si>
  <si>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</si>
  <si>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</si>
  <si>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</si>
  <si>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</si>
  <si>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</si>
  <si>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</si>
  <si>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</si>
  <si>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</si>
  <si>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</si>
  <si>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</si>
  <si>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</si>
  <si>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</si>
  <si>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</si>
  <si>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</si>
  <si>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</si>
  <si>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</si>
  <si>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</si>
  <si>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</si>
  <si>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</si>
  <si>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</si>
  <si>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</si>
  <si>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</si>
  <si>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</si>
  <si>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</si>
  <si>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</si>
  <si>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</si>
  <si>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</si>
  <si>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</si>
  <si>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</si>
  <si>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</si>
  <si>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</si>
  <si>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</si>
  <si>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</si>
  <si>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</si>
  <si>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</si>
  <si>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</si>
  <si>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</si>
  <si>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</si>
  <si>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</si>
  <si>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</si>
  <si>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</si>
  <si>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</si>
  <si>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</si>
  <si>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</si>
  <si>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</si>
  <si>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</si>
  <si>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</si>
  <si>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</si>
  <si>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</si>
  <si>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</si>
  <si>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</si>
  <si>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</si>
  <si>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</si>
  <si>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</si>
  <si>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</si>
  <si>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</si>
  <si>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</si>
  <si>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</si>
  <si>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</si>
  <si>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</si>
  <si>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</si>
  <si>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</si>
  <si>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</si>
  <si>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</si>
  <si>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</si>
  <si>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</si>
  <si>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</si>
  <si>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</si>
  <si>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</si>
  <si>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</si>
  <si>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</si>
  <si>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</si>
  <si>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</si>
  <si>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</si>
  <si>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</si>
  <si>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</si>
  <si>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</si>
  <si>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</si>
  <si>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</si>
  <si>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</si>
  <si>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</si>
  <si>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</si>
  <si>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</si>
  <si>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</si>
  <si>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</si>
  <si>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</si>
  <si>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</si>
  <si>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</si>
  <si>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</si>
  <si>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</si>
  <si>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</si>
  <si>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</si>
  <si>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</si>
  <si>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</si>
  <si>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</si>
  <si>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</si>
  <si>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</si>
  <si>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</si>
  <si>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</si>
  <si>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</si>
  <si>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</si>
  <si>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</si>
  <si>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</si>
  <si>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</si>
  <si>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</si>
  <si>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</si>
  <si>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</si>
  <si>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</si>
  <si>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</si>
  <si>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</si>
  <si>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</si>
  <si>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</si>
  <si>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</si>
  <si>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</si>
  <si>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</si>
  <si>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</si>
  <si>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</si>
  <si>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</si>
  <si>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</si>
  <si>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</si>
  <si>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</si>
  <si>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</si>
  <si>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</si>
  <si>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</si>
  <si>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</si>
  <si>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</si>
  <si>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</si>
  <si>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</si>
  <si>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</si>
  <si>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</si>
  <si>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</si>
  <si>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</si>
  <si>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</si>
  <si>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</si>
  <si>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</si>
  <si>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</si>
  <si>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</si>
  <si>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</si>
  <si>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</si>
  <si>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</si>
  <si>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</si>
  <si>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</si>
  <si>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</si>
  <si>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</si>
  <si>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</si>
  <si>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</si>
  <si>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</si>
  <si>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</si>
  <si>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</si>
  <si>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</si>
  <si>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</si>
  <si>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</si>
  <si>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</si>
  <si>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</si>
  <si>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</si>
  <si>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</si>
  <si>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</si>
  <si>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</si>
  <si>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</si>
  <si>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</si>
  <si>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</si>
  <si>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</si>
  <si>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</si>
  <si>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</si>
  <si>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</si>
  <si>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</si>
  <si>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</si>
  <si>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</si>
  <si>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</si>
  <si>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</si>
  <si>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</si>
  <si>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</si>
  <si>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</si>
  <si>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</si>
  <si>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</si>
  <si>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</si>
  <si>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</si>
  <si>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</si>
  <si>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</si>
  <si>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</si>
  <si>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</si>
  <si>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</si>
  <si>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</si>
  <si>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</si>
  <si>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</si>
  <si>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</si>
  <si>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</si>
  <si>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</si>
  <si>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</si>
  <si>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</si>
  <si>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</si>
  <si>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</si>
  <si>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</si>
  <si>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</si>
  <si>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</si>
  <si>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</si>
  <si>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</si>
  <si>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</si>
  <si>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</si>
  <si>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</si>
  <si>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</si>
  <si>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</si>
  <si>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</si>
  <si>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</si>
  <si>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</si>
  <si>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</si>
  <si>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</si>
  <si>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</si>
  <si>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</si>
  <si>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</si>
  <si>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</si>
  <si>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</si>
  <si>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</si>
  <si>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</si>
  <si>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</si>
  <si>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</si>
  <si>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</si>
  <si>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</si>
  <si>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</si>
  <si>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</si>
  <si>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</si>
  <si>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</si>
  <si>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</si>
  <si>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</si>
  <si>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</si>
  <si>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</si>
  <si>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</si>
  <si>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</si>
  <si>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</si>
  <si>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</si>
  <si>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</si>
  <si>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</si>
  <si>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</si>
  <si>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</si>
  <si>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</si>
  <si>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</si>
  <si>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</si>
  <si>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</si>
  <si>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</si>
  <si>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</si>
  <si>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</si>
  <si>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</si>
  <si>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</si>
  <si>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</si>
  <si>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</si>
  <si>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</si>
  <si>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</si>
  <si>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</si>
  <si>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</si>
  <si>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</si>
  <si>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</si>
  <si>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</si>
  <si>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</si>
  <si>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</si>
  <si>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</si>
  <si>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</si>
  <si>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</si>
  <si>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</si>
  <si>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</si>
  <si>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</si>
  <si>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</si>
  <si>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</si>
  <si>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</si>
  <si>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</si>
  <si>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</si>
  <si>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</si>
  <si>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</si>
  <si>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</si>
  <si>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</si>
  <si>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</si>
  <si>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</si>
  <si>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</si>
  <si>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</si>
  <si>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</si>
  <si>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</si>
  <si>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</si>
  <si>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</si>
  <si>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</si>
  <si>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</si>
  <si>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</si>
  <si>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</si>
  <si>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</si>
  <si>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</si>
  <si>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</si>
  <si>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</si>
  <si>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</si>
  <si>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</si>
  <si>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</si>
  <si>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</si>
  <si>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</si>
  <si>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</si>
  <si>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</si>
  <si>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</si>
  <si>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</si>
  <si>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</si>
  <si>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</si>
  <si>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</si>
  <si>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</si>
  <si>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</si>
  <si>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</si>
  <si>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</si>
  <si>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</si>
  <si>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</si>
  <si>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</si>
  <si>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</si>
  <si>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</si>
  <si>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</si>
  <si>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</si>
  <si>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</si>
  <si>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</si>
  <si>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</si>
  <si>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</si>
  <si>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</si>
  <si>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</si>
  <si>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</si>
  <si>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</si>
  <si>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</si>
  <si>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</si>
  <si>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</si>
  <si>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</si>
  <si>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</si>
  <si>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</si>
  <si>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</si>
  <si>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</si>
  <si>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</si>
  <si>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</si>
  <si>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</si>
  <si>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</si>
  <si>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</si>
  <si>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</si>
  <si>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</si>
  <si>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</si>
  <si>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</si>
  <si>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</si>
  <si>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</si>
  <si>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</si>
  <si>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</si>
  <si>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</si>
  <si>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</si>
  <si>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</si>
  <si>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</si>
  <si>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</si>
  <si>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</si>
  <si>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</si>
  <si>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</si>
  <si>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</si>
  <si>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</si>
  <si>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</si>
  <si>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</si>
  <si>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</si>
  <si>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</si>
  <si>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</si>
  <si>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</si>
  <si>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</si>
  <si>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</si>
  <si>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</si>
  <si>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</si>
  <si>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</si>
  <si>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</si>
  <si>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</si>
  <si>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</si>
  <si>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</si>
  <si>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</si>
  <si>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</si>
  <si>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</si>
  <si>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</si>
  <si>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</si>
  <si>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</si>
  <si>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</si>
  <si>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</si>
  <si>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</si>
  <si>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</si>
  <si>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</si>
  <si>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</si>
  <si>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</si>
  <si>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</si>
  <si>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</si>
  <si>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</si>
  <si>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</si>
  <si>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</si>
  <si>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</si>
  <si>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</si>
  <si>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</si>
  <si>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</si>
  <si>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</si>
  <si>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</si>
  <si>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</si>
  <si>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</si>
  <si>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</si>
  <si>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</si>
  <si>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</si>
  <si>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</si>
  <si>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</si>
  <si>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</si>
  <si>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</si>
  <si>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</si>
  <si>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</si>
  <si>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</si>
  <si>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</si>
  <si>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</si>
  <si>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</si>
  <si>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</si>
  <si>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</si>
  <si>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</si>
  <si>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</si>
  <si>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</si>
  <si>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</si>
  <si>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</si>
  <si>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</si>
  <si>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</si>
  <si>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</si>
  <si>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</si>
  <si>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</si>
  <si>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</si>
  <si>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</si>
  <si>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</si>
  <si>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</si>
  <si>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</si>
  <si>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</si>
  <si>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</si>
  <si>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</si>
  <si>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</si>
  <si>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</si>
  <si>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</si>
  <si>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</si>
  <si>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</si>
  <si>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</si>
  <si>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</si>
  <si>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</si>
  <si>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</si>
  <si>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</si>
  <si>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</si>
  <si>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</si>
  <si>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</si>
  <si>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</si>
  <si>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</si>
  <si>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</si>
  <si>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</si>
  <si>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</si>
  <si>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</si>
  <si>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</si>
  <si>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</si>
  <si>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</si>
  <si>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</si>
  <si>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</si>
  <si>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</si>
  <si>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</si>
  <si>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</si>
  <si>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</si>
  <si>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</si>
  <si>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</si>
  <si>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</si>
  <si>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</si>
  <si>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</si>
  <si>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</si>
  <si>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</si>
  <si>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</si>
  <si>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</si>
  <si>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</si>
  <si>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</si>
  <si>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</si>
  <si>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</si>
  <si>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</si>
  <si>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</si>
  <si>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</si>
  <si>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</si>
  <si>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</si>
  <si>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</si>
  <si>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</si>
  <si>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</si>
  <si>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</si>
  <si>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</si>
  <si>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</si>
  <si>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</si>
  <si>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</si>
  <si>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</si>
  <si>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</si>
  <si>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</si>
  <si>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</si>
  <si>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</si>
  <si>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</si>
  <si>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</si>
  <si>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</si>
  <si>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</si>
  <si>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</si>
  <si>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</si>
  <si>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</si>
  <si>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</si>
  <si>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</si>
  <si>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</si>
  <si>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</si>
  <si>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</si>
  <si>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</si>
  <si>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</si>
  <si>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</si>
  <si>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</si>
  <si>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</si>
  <si>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</si>
  <si>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</si>
  <si>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</si>
  <si>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</si>
  <si>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</si>
  <si>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</si>
  <si>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</si>
  <si>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</si>
  <si>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</si>
  <si>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</si>
  <si>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</si>
  <si>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</si>
  <si>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</si>
  <si>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</si>
  <si>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</si>
  <si>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</si>
  <si>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</si>
  <si>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</si>
  <si>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</si>
  <si>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</si>
  <si>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</si>
  <si>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</si>
  <si>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</si>
  <si>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</si>
  <si>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</si>
  <si>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</si>
  <si>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</si>
  <si>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</si>
  <si>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</si>
  <si>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</si>
  <si>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</si>
  <si>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</si>
  <si>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</si>
  <si>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</si>
  <si>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</si>
  <si>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</si>
  <si>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</si>
  <si>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</si>
  <si>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</si>
  <si>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</si>
  <si>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</si>
  <si>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</si>
  <si>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</si>
  <si>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</si>
  <si>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</si>
  <si>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</si>
  <si>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</si>
  <si>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</si>
  <si>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</si>
  <si>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</si>
  <si>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</si>
  <si>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</si>
  <si>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</si>
  <si>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</si>
  <si>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</si>
  <si>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</si>
  <si>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</si>
  <si>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</si>
  <si>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</si>
  <si>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</si>
  <si>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</si>
  <si>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</si>
  <si>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</si>
  <si>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</si>
  <si>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</si>
  <si>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</si>
  <si>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</si>
  <si>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</si>
  <si>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</si>
  <si>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</si>
  <si>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</si>
  <si>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</si>
  <si>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</si>
  <si>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</si>
  <si>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</si>
  <si>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</si>
  <si>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</si>
  <si>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</si>
  <si>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</si>
  <si>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</si>
  <si>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</si>
  <si>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</si>
  <si>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</si>
  <si>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</si>
  <si>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</si>
  <si>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</si>
  <si>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</si>
  <si>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</si>
  <si>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</si>
  <si>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</si>
  <si>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</si>
  <si>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</si>
  <si>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</si>
  <si>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</si>
  <si>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</si>
  <si>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</si>
  <si>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</si>
  <si>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</si>
  <si>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</si>
  <si>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</si>
  <si>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</si>
  <si>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</si>
  <si>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</si>
  <si>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</si>
  <si>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</si>
  <si>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</si>
  <si>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</si>
  <si>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</si>
  <si>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</si>
  <si>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</si>
  <si>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</si>
  <si>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</si>
  <si>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</si>
  <si>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</si>
  <si>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</si>
  <si>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</si>
  <si>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</si>
  <si>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</si>
  <si>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</si>
  <si>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</si>
  <si>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</si>
  <si>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</si>
  <si>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</si>
  <si>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</si>
  <si>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</si>
  <si>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</si>
  <si>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</si>
  <si>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</si>
  <si>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</si>
  <si>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</si>
  <si>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</si>
  <si>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</si>
  <si>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</si>
  <si>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</si>
  <si>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</si>
  <si>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</si>
  <si>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</si>
  <si>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</si>
  <si>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</si>
  <si>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</si>
  <si>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</si>
  <si>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</si>
  <si>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</si>
  <si>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</si>
  <si>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</si>
  <si>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</si>
  <si>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</si>
  <si>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</si>
  <si>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</si>
  <si>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</si>
  <si>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</si>
  <si>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</si>
  <si>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</si>
  <si>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</si>
  <si>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</si>
  <si>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</si>
  <si>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</si>
  <si>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</si>
  <si>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</si>
  <si>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</si>
  <si>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</si>
  <si>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</si>
  <si>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</si>
  <si>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</si>
  <si>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</si>
  <si>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</si>
  <si>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</si>
  <si>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</si>
  <si>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</si>
  <si>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</si>
  <si>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</si>
  <si>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</si>
  <si>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</si>
  <si>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</si>
  <si>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</si>
  <si>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</si>
  <si>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</si>
  <si>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</si>
  <si>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</si>
  <si>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</si>
  <si>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</si>
  <si>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</si>
  <si>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</si>
  <si>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</si>
  <si>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</si>
  <si>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</si>
  <si>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</si>
  <si>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</si>
  <si>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</si>
  <si>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</si>
  <si>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</si>
  <si>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</si>
  <si>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</si>
  <si>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</si>
  <si>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</si>
  <si>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</si>
  <si>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</si>
  <si>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</si>
  <si>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</si>
  <si>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</si>
  <si>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</si>
  <si>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</si>
  <si>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</si>
  <si>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</si>
  <si>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</si>
  <si>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</si>
  <si>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</si>
  <si>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</si>
  <si>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</si>
  <si>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</si>
  <si>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</si>
  <si>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</si>
  <si>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</si>
  <si>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</si>
  <si>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</si>
  <si>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</si>
  <si>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</si>
  <si>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</si>
  <si>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</si>
  <si>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</si>
  <si>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</si>
  <si>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</si>
  <si>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</si>
  <si>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</si>
  <si>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</si>
  <si>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</si>
  <si>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</si>
  <si>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</si>
  <si>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</si>
  <si>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</si>
  <si>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</si>
  <si>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</si>
  <si>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</si>
  <si>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</si>
  <si>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</si>
  <si>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</si>
  <si>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</si>
  <si>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</si>
  <si>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</si>
  <si>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</si>
  <si>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</si>
  <si>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</si>
  <si>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</si>
  <si>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</si>
  <si>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</si>
  <si>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</si>
  <si>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</si>
  <si>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</si>
  <si>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</si>
  <si>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</si>
  <si>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</si>
  <si>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</si>
  <si>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</si>
  <si>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</si>
  <si>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</si>
  <si>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</si>
  <si>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</si>
  <si>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</si>
  <si>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</si>
  <si>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</si>
  <si>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</si>
  <si>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</si>
  <si>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</si>
  <si>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</si>
  <si>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</si>
  <si>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</si>
  <si>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</si>
  <si>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</si>
  <si>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</si>
  <si>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</si>
  <si>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</si>
  <si>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</si>
  <si>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</si>
  <si>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</si>
  <si>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</si>
  <si>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</si>
  <si>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</si>
  <si>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</si>
  <si>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</si>
  <si>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</si>
  <si>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</si>
  <si>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</si>
  <si>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</si>
  <si>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</si>
  <si>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</si>
  <si>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</si>
  <si>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</si>
  <si>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</si>
  <si>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</si>
  <si>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</si>
  <si>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</si>
  <si>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</si>
  <si>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</si>
  <si>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</si>
  <si>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</si>
  <si>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</si>
  <si>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</si>
  <si>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</si>
  <si>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</si>
  <si>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</si>
  <si>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</si>
  <si>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</si>
  <si>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</si>
  <si>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</si>
  <si>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</si>
  <si>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</si>
  <si>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</si>
  <si>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</si>
  <si>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</si>
  <si>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</si>
  <si>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</si>
  <si>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</si>
  <si>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</si>
  <si>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</si>
  <si>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</si>
  <si>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</si>
  <si>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</si>
  <si>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</si>
  <si>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</si>
  <si>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</si>
  <si>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</si>
  <si>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</si>
  <si>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</si>
  <si>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</si>
  <si>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</si>
  <si>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</si>
  <si>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</si>
  <si>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</si>
  <si>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</si>
  <si>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</si>
  <si>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</si>
  <si>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</si>
  <si>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</si>
  <si>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</si>
  <si>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</si>
  <si>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</si>
  <si>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</si>
  <si>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</si>
  <si>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</si>
  <si>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</si>
  <si>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</si>
  <si>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</si>
  <si>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</si>
  <si>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</si>
  <si>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</si>
  <si>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</si>
  <si>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</si>
  <si>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</si>
  <si>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</si>
  <si>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</si>
  <si>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</si>
  <si>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</si>
  <si>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</si>
  <si>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</si>
  <si>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</si>
  <si>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</si>
  <si>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</si>
  <si>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</si>
  <si>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</si>
  <si>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</si>
  <si>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</si>
  <si>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</si>
  <si>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</si>
  <si>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</si>
  <si>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</si>
  <si>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</si>
  <si>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</si>
  <si>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</si>
  <si>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</si>
  <si>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</si>
  <si>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</si>
  <si>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</si>
  <si>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</si>
  <si>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</si>
  <si>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</si>
  <si>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</si>
  <si>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</si>
  <si>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</si>
  <si>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</si>
  <si>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</si>
  <si>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</si>
  <si>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</si>
  <si>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</si>
  <si>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</si>
  <si>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</si>
  <si>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</si>
  <si>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</si>
  <si>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</si>
  <si>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</si>
  <si>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</si>
  <si>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</si>
  <si>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</si>
  <si>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</si>
  <si>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</si>
  <si>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</si>
  <si>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</si>
  <si>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</si>
  <si>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</si>
  <si>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</si>
  <si>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</si>
  <si>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</si>
  <si>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</si>
  <si>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</si>
  <si>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</si>
  <si>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</si>
  <si>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</si>
  <si>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</si>
  <si>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</si>
  <si>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</si>
  <si>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</si>
  <si>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</si>
  <si>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</si>
  <si>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</si>
  <si>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</si>
  <si>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</si>
  <si>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</si>
  <si>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</si>
  <si>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</si>
  <si>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</si>
  <si>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</si>
  <si>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</si>
  <si>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</si>
  <si>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</si>
  <si>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</si>
  <si>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</si>
  <si>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</si>
  <si>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</si>
  <si>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</si>
  <si>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</si>
  <si>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</si>
  <si>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</si>
  <si>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</si>
  <si>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</si>
  <si>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</si>
  <si>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</si>
  <si>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</si>
  <si>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</si>
  <si>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</si>
  <si>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</si>
  <si>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</si>
  <si>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</si>
  <si>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</si>
  <si>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</si>
  <si>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</si>
  <si>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</si>
  <si>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</si>
  <si>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</si>
  <si>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</si>
  <si>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</si>
  <si>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</si>
  <si>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</si>
  <si>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</si>
  <si>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</si>
  <si>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</si>
  <si>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</si>
  <si>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</si>
  <si>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</si>
  <si>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</si>
  <si>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</si>
  <si>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</si>
  <si>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</si>
  <si>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</si>
  <si>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</si>
  <si>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</si>
  <si>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</si>
  <si>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</si>
  <si>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</si>
  <si>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</si>
  <si>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</si>
  <si>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</si>
  <si>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</si>
  <si>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</si>
  <si>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</si>
  <si>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</si>
  <si>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</si>
  <si>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</si>
  <si>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</si>
  <si>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</si>
  <si>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</si>
  <si>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</si>
  <si>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</si>
  <si>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</si>
  <si>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</si>
  <si>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</si>
  <si>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</si>
  <si>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</si>
  <si>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</si>
  <si>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</si>
  <si>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</si>
  <si>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</si>
  <si>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</si>
  <si>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</si>
  <si>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</si>
  <si>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</si>
  <si>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</si>
  <si>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</si>
  <si>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</si>
  <si>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</si>
  <si>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</si>
  <si>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</si>
  <si>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</si>
  <si>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</si>
  <si>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</si>
  <si>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</si>
  <si>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</si>
  <si>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</si>
  <si>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</si>
  <si>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</si>
  <si>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</si>
  <si>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</si>
  <si>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</si>
  <si>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</si>
  <si>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</si>
  <si>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</si>
  <si>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</si>
  <si>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</si>
  <si>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</si>
  <si>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</si>
  <si>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</si>
  <si>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</si>
  <si>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</si>
  <si>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</si>
  <si>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</si>
  <si>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</si>
  <si>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</si>
  <si>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</si>
  <si>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</si>
  <si>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</si>
  <si>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</si>
  <si>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</si>
  <si>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</si>
  <si>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</si>
  <si>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</si>
  <si>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</si>
  <si>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</si>
  <si>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</si>
  <si>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</si>
  <si>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</si>
  <si>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</si>
  <si>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</si>
  <si>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</si>
  <si>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</si>
  <si>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</si>
  <si>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</si>
  <si>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</si>
  <si>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</si>
  <si>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</si>
  <si>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</si>
  <si>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</si>
  <si>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</si>
  <si>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</si>
  <si>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</si>
  <si>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</si>
  <si>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</si>
  <si>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</si>
  <si>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</si>
  <si>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</si>
  <si>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</si>
  <si>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</si>
  <si>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</si>
  <si>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</si>
  <si>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</si>
  <si>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</si>
  <si>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</si>
  <si>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</si>
  <si>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</si>
  <si>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</si>
  <si>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</si>
  <si>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</si>
  <si>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</si>
  <si>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</si>
  <si>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</si>
  <si>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</si>
  <si>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</si>
  <si>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</si>
  <si>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</si>
  <si>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</si>
  <si>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</si>
  <si>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</si>
  <si>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</si>
  <si>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</si>
  <si>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</si>
  <si>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</si>
  <si>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</si>
  <si>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</si>
  <si>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</si>
  <si>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</si>
  <si>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</si>
  <si>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</si>
  <si>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</si>
  <si>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</si>
  <si>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</si>
  <si>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</si>
  <si>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</si>
  <si>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</si>
  <si>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</si>
  <si>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</si>
  <si>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</si>
  <si>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</si>
  <si>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</si>
  <si>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</si>
  <si>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</si>
  <si>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</si>
  <si>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</si>
  <si>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</si>
  <si>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</si>
  <si>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</si>
  <si>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</si>
  <si>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</si>
  <si>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</si>
  <si>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</si>
  <si>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</si>
  <si>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</si>
  <si>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</si>
  <si>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</si>
  <si>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</si>
  <si>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</si>
  <si>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</si>
  <si>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</si>
  <si>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</si>
  <si>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</si>
  <si>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</si>
  <si>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</si>
  <si>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</si>
  <si>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</si>
  <si>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</si>
  <si>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</si>
  <si>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</si>
  <si>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</si>
  <si>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</si>
  <si>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</si>
  <si>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</si>
  <si>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</si>
  <si>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</si>
  <si>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</si>
  <si>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</si>
  <si>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</si>
  <si>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</si>
  <si>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</si>
  <si>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</si>
  <si>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</si>
  <si>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</si>
  <si>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</si>
  <si>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</si>
  <si>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</si>
  <si>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</si>
  <si>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</si>
  <si>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</si>
  <si>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</si>
  <si>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</si>
  <si>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</si>
  <si>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</si>
  <si>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</si>
  <si>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</si>
  <si>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</si>
  <si>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</si>
  <si>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</si>
  <si>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</si>
  <si>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</si>
  <si>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</si>
  <si>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</si>
  <si>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</si>
  <si>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</si>
  <si>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</si>
  <si>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</si>
  <si>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</si>
  <si>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</si>
  <si>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</si>
  <si>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</si>
  <si>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</si>
  <si>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</si>
  <si>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</si>
  <si>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</si>
  <si>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</si>
  <si>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</si>
  <si>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</si>
  <si>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</si>
  <si>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</si>
  <si>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</si>
  <si>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</si>
  <si>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</si>
  <si>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</si>
  <si>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</si>
  <si>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</si>
  <si>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</si>
  <si>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</si>
  <si>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</si>
  <si>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</si>
  <si>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</si>
  <si>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</si>
  <si>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</si>
  <si>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</si>
  <si>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</si>
  <si>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</si>
  <si>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</si>
  <si>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</si>
  <si>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</si>
  <si>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</si>
  <si>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</si>
  <si>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</si>
  <si>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</si>
  <si>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</si>
  <si>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</si>
  <si>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</si>
  <si>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</si>
  <si>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</si>
  <si>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</si>
  <si>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</si>
  <si>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</si>
  <si>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</si>
  <si>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</si>
  <si>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</si>
  <si>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</si>
  <si>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</si>
  <si>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</si>
  <si>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</si>
  <si>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</si>
  <si>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</si>
  <si>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</si>
  <si>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</si>
  <si>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</si>
  <si>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</si>
  <si>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</si>
  <si>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</si>
  <si>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</si>
  <si>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</si>
  <si>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</si>
  <si>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</si>
  <si>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</si>
  <si>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</si>
  <si>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</si>
  <si>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</si>
  <si>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</si>
  <si>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</si>
  <si>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</si>
  <si>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</si>
  <si>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</si>
  <si>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</si>
  <si>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</si>
  <si>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</si>
  <si>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</si>
  <si>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</si>
  <si>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</si>
  <si>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</si>
  <si>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</si>
  <si>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</si>
  <si>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</si>
  <si>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</si>
  <si>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</si>
  <si>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</si>
  <si>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</si>
  <si>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</si>
  <si>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</si>
  <si>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</si>
  <si>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</si>
  <si>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</si>
  <si>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</si>
  <si>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</si>
  <si>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</si>
  <si>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</si>
  <si>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</si>
  <si>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</si>
  <si>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</si>
  <si>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</si>
  <si>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</si>
  <si>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</si>
  <si>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</si>
  <si>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</si>
  <si>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</si>
  <si>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</si>
  <si>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</si>
  <si>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</si>
  <si>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</si>
  <si>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</si>
  <si>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</si>
  <si>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</si>
  <si>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</si>
  <si>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</si>
  <si>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</si>
  <si>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</si>
  <si>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</si>
  <si>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</si>
  <si>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</si>
  <si>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</si>
  <si>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</si>
  <si>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</si>
  <si>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</si>
  <si>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</si>
  <si>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</si>
  <si>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</si>
  <si>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</si>
  <si>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</si>
  <si>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</si>
  <si>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</si>
  <si>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</si>
  <si>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</si>
  <si>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</si>
  <si>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</si>
  <si>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</si>
  <si>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</si>
  <si>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</si>
  <si>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</si>
  <si>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</si>
  <si>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</si>
  <si>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</si>
  <si>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</si>
  <si>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</si>
  <si>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</si>
  <si>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</si>
  <si>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</si>
  <si>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</si>
  <si>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</si>
  <si>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</si>
  <si>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</si>
  <si>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</si>
  <si>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</si>
  <si>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</si>
  <si>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</si>
  <si>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</si>
  <si>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</si>
  <si>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</si>
  <si>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</si>
  <si>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</si>
  <si>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</si>
  <si>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</si>
  <si>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</si>
  <si>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</si>
  <si>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</si>
  <si>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</si>
  <si>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</si>
  <si>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</si>
  <si>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</si>
  <si>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</si>
  <si>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</si>
  <si>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</si>
  <si>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</si>
  <si>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</si>
  <si>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</si>
  <si>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</si>
  <si>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</si>
  <si>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</si>
  <si>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</si>
  <si>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</si>
  <si>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</si>
  <si>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</si>
  <si>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</si>
  <si>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</si>
  <si>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</si>
  <si>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</si>
  <si>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</si>
  <si>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</si>
  <si>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</si>
  <si>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</si>
  <si>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</si>
  <si>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</si>
  <si>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</si>
  <si>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</si>
  <si>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</si>
  <si>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</si>
  <si>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</si>
  <si>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</si>
  <si>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</si>
  <si>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</si>
  <si>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</si>
  <si>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</si>
  <si>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</si>
  <si>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</si>
  <si>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</si>
  <si>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</si>
  <si>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</si>
  <si>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</si>
  <si>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</si>
  <si>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</si>
  <si>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</si>
  <si>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</si>
  <si>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</si>
  <si>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</si>
  <si>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</si>
  <si>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</si>
  <si>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</si>
  <si>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</si>
  <si>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</si>
  <si>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</si>
  <si>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</si>
  <si>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</si>
  <si>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</si>
  <si>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</si>
  <si>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</si>
  <si>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</si>
  <si>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</si>
  <si>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</si>
  <si>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</si>
  <si>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</si>
  <si>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</si>
  <si>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</si>
  <si>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</si>
  <si>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</si>
  <si>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</si>
  <si>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</si>
  <si>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</si>
  <si>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</si>
  <si>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</si>
  <si>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</si>
  <si>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</si>
  <si>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</si>
  <si>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</si>
  <si>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</si>
  <si>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</si>
  <si>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</si>
  <si>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</si>
  <si>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</si>
  <si>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</si>
  <si>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</si>
  <si>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</si>
  <si>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</si>
  <si>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</si>
  <si>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</si>
  <si>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</si>
  <si>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</si>
  <si>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</si>
  <si>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</si>
  <si>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</si>
  <si>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</si>
  <si>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</si>
  <si>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</si>
  <si>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</si>
  <si>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</si>
  <si>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</si>
  <si>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</si>
  <si>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</si>
  <si>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</si>
  <si>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</si>
  <si>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</si>
  <si>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</si>
  <si>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</si>
  <si>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</si>
  <si>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</si>
  <si>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</si>
  <si>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</si>
  <si>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</si>
  <si>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</si>
  <si>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</si>
  <si>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</si>
  <si>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</si>
  <si>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</si>
  <si>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</si>
  <si>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</si>
  <si>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</si>
  <si>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</si>
  <si>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</si>
  <si>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</si>
  <si>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</si>
  <si>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</si>
  <si>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</si>
  <si>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</si>
  <si>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</si>
  <si>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</si>
  <si>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</si>
  <si>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</si>
  <si>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</si>
  <si>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</si>
  <si>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</si>
  <si>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</si>
  <si>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</si>
  <si>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</si>
  <si>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</si>
  <si>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</si>
  <si>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</si>
  <si>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</si>
  <si>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</si>
  <si>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</si>
  <si>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</si>
  <si>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</si>
  <si>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</si>
  <si>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</si>
  <si>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</si>
  <si>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</si>
  <si>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</si>
  <si>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</si>
  <si>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</si>
  <si>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</si>
  <si>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</si>
  <si>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</si>
  <si>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</si>
  <si>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</si>
  <si>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</si>
  <si>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</si>
  <si>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</si>
  <si>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</si>
  <si>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</si>
  <si>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</si>
  <si>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</si>
  <si>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</si>
  <si>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</si>
  <si>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</si>
  <si>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</si>
  <si>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</si>
  <si>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</si>
  <si>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</si>
  <si>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</si>
  <si>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</si>
  <si>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</si>
  <si>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</si>
  <si>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</si>
  <si>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</si>
  <si>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</si>
  <si>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</si>
  <si>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</si>
  <si>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</si>
  <si>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</si>
  <si>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</si>
  <si>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</si>
  <si>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</si>
  <si>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</si>
  <si>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</si>
  <si>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</si>
  <si>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</si>
  <si>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</si>
  <si>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</si>
  <si>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</si>
  <si>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</si>
  <si>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</si>
  <si>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</si>
  <si>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</si>
  <si>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</si>
  <si>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</si>
  <si>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</si>
  <si>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</si>
  <si>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</si>
  <si>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</si>
  <si>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</si>
  <si>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</si>
  <si>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</si>
  <si>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</si>
  <si>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</si>
  <si>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</si>
  <si>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</si>
  <si>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</si>
  <si>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</si>
  <si>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</si>
  <si>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</si>
  <si>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</si>
  <si>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</si>
  <si>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</si>
  <si>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</si>
  <si>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</si>
  <si>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</si>
  <si>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</si>
  <si>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</si>
  <si>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</si>
  <si>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</si>
  <si>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</si>
  <si>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</si>
  <si>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</si>
  <si>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</si>
  <si>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</si>
  <si>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</si>
  <si>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</si>
  <si>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</si>
  <si>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</si>
  <si>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</si>
  <si>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</si>
  <si>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</si>
  <si>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</si>
  <si>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</si>
  <si>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</si>
  <si>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</si>
  <si>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</si>
  <si>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</si>
  <si>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</si>
  <si>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</si>
  <si>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</si>
  <si>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</si>
  <si>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</si>
  <si>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</si>
  <si>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</si>
  <si>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</si>
  <si>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</si>
  <si>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</si>
  <si>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</si>
  <si>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</si>
  <si>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</si>
  <si>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</si>
  <si>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</si>
  <si>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</si>
  <si>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</si>
  <si>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</si>
  <si>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</si>
  <si>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</si>
  <si>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</si>
  <si>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</si>
  <si>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</si>
  <si>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</si>
  <si>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</si>
  <si>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</si>
  <si>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</si>
  <si>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</si>
  <si>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</si>
  <si>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</si>
  <si>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</si>
  <si>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</si>
  <si>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</si>
  <si>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</si>
  <si>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</si>
  <si>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</si>
  <si>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</si>
  <si>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</si>
  <si>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</si>
  <si>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</si>
  <si>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</si>
  <si>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</si>
  <si>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</si>
  <si>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</si>
  <si>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</si>
  <si>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</si>
  <si>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</si>
  <si>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</si>
  <si>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</si>
  <si>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</si>
  <si>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</si>
  <si>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</si>
  <si>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</si>
  <si>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</si>
  <si>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</si>
  <si>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</si>
  <si>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</si>
  <si>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</si>
  <si>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</si>
  <si>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</si>
  <si>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</si>
  <si>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</si>
  <si>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</si>
  <si>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</si>
  <si>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</si>
  <si>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</si>
  <si>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</si>
  <si>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</si>
  <si>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</si>
  <si>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</si>
  <si>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</si>
  <si>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</si>
  <si>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</si>
  <si>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</si>
  <si>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</si>
  <si>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</si>
  <si>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</si>
  <si>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</si>
  <si>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</si>
  <si>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</si>
  <si>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</si>
  <si>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</si>
  <si>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</si>
  <si>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</si>
  <si>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</si>
  <si>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</si>
  <si>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</si>
  <si>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</si>
  <si>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</si>
  <si>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</si>
  <si>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</si>
  <si>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</si>
  <si>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</si>
  <si>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</si>
  <si>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</si>
  <si>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</si>
  <si>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</si>
  <si>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</si>
  <si>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</si>
  <si>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</si>
  <si>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</si>
  <si>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</si>
  <si>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</si>
  <si>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</si>
  <si>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</si>
  <si>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</si>
  <si>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</si>
  <si>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</si>
  <si>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</si>
  <si>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</si>
  <si>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</si>
  <si>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</si>
  <si>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</si>
  <si>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</si>
  <si>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</si>
  <si>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</si>
  <si>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</si>
  <si>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</si>
  <si>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</si>
  <si>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</si>
  <si>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</si>
  <si>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</si>
  <si>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</si>
  <si>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</si>
  <si>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</si>
  <si>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</si>
  <si>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</si>
  <si>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</si>
  <si>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</si>
  <si>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</si>
  <si>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</si>
  <si>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</si>
  <si>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</si>
  <si>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</si>
  <si>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</si>
  <si>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</si>
  <si>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</si>
  <si>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</si>
  <si>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</si>
  <si>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</si>
  <si>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</si>
  <si>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</si>
  <si>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</si>
  <si>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</si>
  <si>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</si>
  <si>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</si>
  <si>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</si>
  <si>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</si>
  <si>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</si>
  <si>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</si>
  <si>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</si>
  <si>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</si>
  <si>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</si>
  <si>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</si>
  <si>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</si>
  <si>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</si>
  <si>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</si>
  <si>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</si>
  <si>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</si>
  <si>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</si>
  <si>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</si>
  <si>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</si>
  <si>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</si>
  <si>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</si>
  <si>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</si>
  <si>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</si>
  <si>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</si>
  <si>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</si>
  <si>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</si>
  <si>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</si>
  <si>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</si>
  <si>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</si>
  <si>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</si>
  <si>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</si>
  <si>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</si>
  <si>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</si>
  <si>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</si>
  <si>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</si>
  <si>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</si>
  <si>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</si>
  <si>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</si>
  <si>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</si>
  <si>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</si>
  <si>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</si>
  <si>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</si>
  <si>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</si>
  <si>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</si>
  <si>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</si>
  <si>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</si>
  <si>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</si>
  <si>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</si>
  <si>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</si>
  <si>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</si>
  <si>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</si>
  <si>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</si>
  <si>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</si>
  <si>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</si>
  <si>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</si>
  <si>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</si>
  <si>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</si>
  <si>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</si>
  <si>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</si>
  <si>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</si>
  <si>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</si>
  <si>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</si>
  <si>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</si>
  <si>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</si>
  <si>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</si>
  <si>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</si>
  <si>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</si>
  <si>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</si>
  <si>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</si>
  <si>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</si>
  <si>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</si>
  <si>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</si>
  <si>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</si>
  <si>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</si>
  <si>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</si>
  <si>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</si>
  <si>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</si>
  <si>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</si>
  <si>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</si>
  <si>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</si>
  <si>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</si>
  <si>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</si>
  <si>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</si>
  <si>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</si>
  <si>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</si>
  <si>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</si>
  <si>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</si>
  <si>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</si>
  <si>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</si>
  <si>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</si>
  <si>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</si>
  <si>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</si>
  <si>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</si>
  <si>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</si>
  <si>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</si>
  <si>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</si>
  <si>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</si>
  <si>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</si>
  <si>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</si>
  <si>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</si>
  <si>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</si>
  <si>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</si>
  <si>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</si>
  <si>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</si>
  <si>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</si>
  <si>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</si>
  <si>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</si>
  <si>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</si>
  <si>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</si>
  <si>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</si>
  <si>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</si>
  <si>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</si>
  <si>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</si>
  <si>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</si>
  <si>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</si>
  <si>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</si>
  <si>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</si>
  <si>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</si>
  <si>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</si>
  <si>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</si>
  <si>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</si>
  <si>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</si>
  <si>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</si>
  <si>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</si>
  <si>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</si>
  <si>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</si>
  <si>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</si>
  <si>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</si>
  <si>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</si>
  <si>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</si>
  <si>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</si>
  <si>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</si>
  <si>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</si>
  <si>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</si>
  <si>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</si>
  <si>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</si>
  <si>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</si>
  <si>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</si>
  <si>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</si>
  <si>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</si>
  <si>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</si>
  <si>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</si>
  <si>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</si>
  <si>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</si>
  <si>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</si>
  <si>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</si>
  <si>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</si>
  <si>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</si>
  <si>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</si>
  <si>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</si>
  <si>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</si>
  <si>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</si>
  <si>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</si>
  <si>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</si>
  <si>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</si>
  <si>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</si>
  <si>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</si>
  <si>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</si>
  <si>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</si>
  <si>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</si>
  <si>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</si>
  <si>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</si>
  <si>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</si>
  <si>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</si>
  <si>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</si>
  <si>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</si>
  <si>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</si>
  <si>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</si>
  <si>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</si>
  <si>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</si>
  <si>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</si>
  <si>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</si>
  <si>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</si>
  <si>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</si>
  <si>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</si>
  <si>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</si>
  <si>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</si>
  <si>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</si>
  <si>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</si>
  <si>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</si>
  <si>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</si>
  <si>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</si>
  <si>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</si>
  <si>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</si>
  <si>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</si>
  <si>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</si>
  <si>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</si>
  <si>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</si>
  <si>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</si>
  <si>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</si>
  <si>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</si>
  <si>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</si>
  <si>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</si>
  <si>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</si>
  <si>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</si>
  <si>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</si>
  <si>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</si>
  <si>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</si>
  <si>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</si>
  <si>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</si>
  <si>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</si>
  <si>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</si>
  <si>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</si>
  <si>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</si>
  <si>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</si>
  <si>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</si>
  <si>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</si>
  <si>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</si>
  <si>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</si>
  <si>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</si>
  <si>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</si>
  <si>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</si>
  <si>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</si>
  <si>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</si>
  <si>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</si>
  <si>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</si>
  <si>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</si>
  <si>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</si>
  <si>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</si>
  <si>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</si>
  <si>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</si>
  <si>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</si>
  <si>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</si>
  <si>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</si>
  <si>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</si>
  <si>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</si>
  <si>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</si>
  <si>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</si>
  <si>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</si>
  <si>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</si>
  <si>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</si>
  <si>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</si>
  <si>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</si>
  <si>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</si>
  <si>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</si>
  <si>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</si>
  <si>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</si>
  <si>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</si>
  <si>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</si>
  <si>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</si>
  <si>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</si>
  <si>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</si>
  <si>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</si>
  <si>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</si>
  <si>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</si>
  <si>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</si>
  <si>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</si>
  <si>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</si>
  <si>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</si>
  <si>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</si>
  <si>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</si>
  <si>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</si>
  <si>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</si>
  <si>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</si>
  <si>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</si>
  <si>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</si>
  <si>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</si>
  <si>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</si>
  <si>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</si>
  <si>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</si>
  <si>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</si>
  <si>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</si>
  <si>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</si>
  <si>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</si>
  <si>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</si>
  <si>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</si>
  <si>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</si>
  <si>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</si>
  <si>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</si>
  <si>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</si>
  <si>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</si>
  <si>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</si>
  <si>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</si>
  <si>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</si>
  <si>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</si>
  <si>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</si>
  <si>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</si>
  <si>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</si>
  <si>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</si>
  <si>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</si>
  <si>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</si>
  <si>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</si>
  <si>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</si>
  <si>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</si>
  <si>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</si>
  <si>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</si>
  <si>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</si>
  <si>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</si>
  <si>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</si>
  <si>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</si>
  <si>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</si>
  <si>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</si>
  <si>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</si>
  <si>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</si>
  <si>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</si>
  <si>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</si>
  <si>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</si>
  <si>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</si>
  <si>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</si>
  <si>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</si>
  <si>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</si>
  <si>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</si>
  <si>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</si>
  <si>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</si>
  <si>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</si>
  <si>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</si>
  <si>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</si>
  <si>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</si>
  <si>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</si>
  <si>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</si>
  <si>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</si>
  <si>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</si>
  <si>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</si>
  <si>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</si>
  <si>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</si>
  <si>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</si>
  <si>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</si>
  <si>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</si>
  <si>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</si>
  <si>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</si>
  <si>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</si>
  <si>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</si>
  <si>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</si>
  <si>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</si>
  <si>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</si>
  <si>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</si>
  <si>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</si>
  <si>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</si>
  <si>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</si>
  <si>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</si>
  <si>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</si>
  <si>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</si>
  <si>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</si>
  <si>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</si>
  <si>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</si>
  <si>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</si>
  <si>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</si>
  <si>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</si>
  <si>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</si>
  <si>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</si>
  <si>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</si>
  <si>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</si>
  <si>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</si>
  <si>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</si>
  <si>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</si>
  <si>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</si>
  <si>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</si>
  <si>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</si>
  <si>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</si>
  <si>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</si>
  <si>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</si>
  <si>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</si>
  <si>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</si>
  <si>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</si>
  <si>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</si>
  <si>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</si>
  <si>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</si>
  <si>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</si>
  <si>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</si>
  <si>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</si>
  <si>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</si>
  <si>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</si>
  <si>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</si>
  <si>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</si>
  <si>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</si>
  <si>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</si>
  <si>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</si>
  <si>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</si>
  <si>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</si>
  <si>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</si>
  <si>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</si>
  <si>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</si>
  <si>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</si>
  <si>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</si>
  <si>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</si>
  <si>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</si>
  <si>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</si>
  <si>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</si>
  <si>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</si>
  <si>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</si>
  <si>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</si>
  <si>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</si>
  <si>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</si>
  <si>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</si>
  <si>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</si>
  <si>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</si>
  <si>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</si>
  <si>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</si>
  <si>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</si>
  <si>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</si>
  <si>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</si>
  <si>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</si>
  <si>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</si>
  <si>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</si>
  <si>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</si>
  <si>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</si>
  <si>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</si>
  <si>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</si>
  <si>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</si>
  <si>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</si>
  <si>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</si>
  <si>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</si>
  <si>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</si>
  <si>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</si>
  <si>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</si>
  <si>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</si>
  <si>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</si>
  <si>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</si>
  <si>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</si>
  <si>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</si>
  <si>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</si>
  <si>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</si>
  <si>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</si>
  <si>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</si>
  <si>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</si>
  <si>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</si>
  <si>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</si>
  <si>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</si>
  <si>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</si>
  <si>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</si>
  <si>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</si>
  <si>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</si>
  <si>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</si>
  <si>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</si>
  <si>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</si>
  <si>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</si>
  <si>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</si>
  <si>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</si>
  <si>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</si>
  <si>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</si>
  <si>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</si>
  <si>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</si>
  <si>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</si>
  <si>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</si>
  <si>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</si>
  <si>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</si>
  <si>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</si>
  <si>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</si>
  <si>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</si>
  <si>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</si>
  <si>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</si>
  <si>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</si>
  <si>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</si>
  <si>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</si>
  <si>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</si>
  <si>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</si>
  <si>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</si>
  <si>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</si>
  <si>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</si>
  <si>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</si>
  <si>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</si>
  <si>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</si>
  <si>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</si>
  <si>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</si>
  <si>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</si>
  <si>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</si>
  <si>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</si>
  <si>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</si>
  <si>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</si>
  <si>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</si>
  <si>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</si>
  <si>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</si>
  <si>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</si>
  <si>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</si>
  <si>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</si>
  <si>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</si>
  <si>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</si>
  <si>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</si>
  <si>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</si>
  <si>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</si>
  <si>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</si>
  <si>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</si>
  <si>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</si>
  <si>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</si>
  <si>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</si>
  <si>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</si>
  <si>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</si>
  <si>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</si>
  <si>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</si>
  <si>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</si>
  <si>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</si>
  <si>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</si>
  <si>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</si>
  <si>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</si>
  <si>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</si>
  <si>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</si>
  <si>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</si>
  <si>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</si>
  <si>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</si>
  <si>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</si>
  <si>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</si>
  <si>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</si>
  <si>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</si>
  <si>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</si>
  <si>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</si>
  <si>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</si>
  <si>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</si>
  <si>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</si>
  <si>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</si>
  <si>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</si>
  <si>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</si>
  <si>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</si>
  <si>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</si>
  <si>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</si>
  <si>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</si>
  <si>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</si>
  <si>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</si>
  <si>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</si>
  <si>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</si>
  <si>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</si>
  <si>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</si>
  <si>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</si>
  <si>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</si>
  <si>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</si>
  <si>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</si>
  <si>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</si>
  <si>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</si>
  <si>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</si>
  <si>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</si>
  <si>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</si>
  <si>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</si>
  <si>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</si>
  <si>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</si>
  <si>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</si>
  <si>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</si>
  <si>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</si>
  <si>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</si>
  <si>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</si>
  <si>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</si>
  <si>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</si>
  <si>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</si>
  <si>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</si>
  <si>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</si>
  <si>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</si>
  <si>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</si>
  <si>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</si>
  <si>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</si>
  <si>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</si>
  <si>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</si>
  <si>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</si>
  <si>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</si>
  <si>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</si>
  <si>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</si>
  <si>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</si>
  <si>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</si>
  <si>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</si>
  <si>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</si>
  <si>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</si>
  <si>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</si>
  <si>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</si>
  <si>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</si>
  <si>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</si>
  <si>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</si>
  <si>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</si>
  <si>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</si>
  <si>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</si>
  <si>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</si>
  <si>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</si>
  <si>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</si>
  <si>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</si>
  <si>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</si>
  <si>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</si>
  <si>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</si>
  <si>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</si>
  <si>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</si>
  <si>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</si>
  <si>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</si>
  <si>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</si>
  <si>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</si>
  <si>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</si>
  <si>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</si>
  <si>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</si>
  <si>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</si>
  <si>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</si>
  <si>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</si>
  <si>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</si>
  <si>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</si>
  <si>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</si>
  <si>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</si>
  <si>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</si>
  <si>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</si>
  <si>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</si>
  <si>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</si>
  <si>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</si>
  <si>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</si>
  <si>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</si>
  <si>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</si>
  <si>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</si>
  <si>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</si>
  <si>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</si>
  <si>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</si>
  <si>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</si>
  <si>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</si>
  <si>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</si>
  <si>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</si>
  <si>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</si>
  <si>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</si>
  <si>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</si>
  <si>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</si>
  <si>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</si>
  <si>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</si>
  <si>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</si>
  <si>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</si>
  <si>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</si>
  <si>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</si>
  <si>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</si>
  <si>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</si>
  <si>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</si>
  <si>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</si>
  <si>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</si>
  <si>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</si>
  <si>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</si>
  <si>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</si>
  <si>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</si>
  <si>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</si>
  <si>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</si>
  <si>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</si>
  <si>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</si>
  <si>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</si>
  <si>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</si>
  <si>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</si>
  <si>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</si>
  <si>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</si>
  <si>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</si>
  <si>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</si>
  <si>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</si>
  <si>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</si>
  <si>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</si>
  <si>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</si>
  <si>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</si>
  <si>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</si>
  <si>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</si>
  <si>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</si>
  <si>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</si>
  <si>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</si>
  <si>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</si>
  <si>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</si>
  <si>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</si>
  <si>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</si>
  <si>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</si>
  <si>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</si>
  <si>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</si>
  <si>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</si>
  <si>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</si>
  <si>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</si>
  <si>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</si>
  <si>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</si>
  <si>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</si>
  <si>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</si>
  <si>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</si>
  <si>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</si>
  <si>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</si>
  <si>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</si>
  <si>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</si>
  <si>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</si>
  <si>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</si>
  <si>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</si>
  <si>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</si>
  <si>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</si>
  <si>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</si>
  <si>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</si>
  <si>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</si>
  <si>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</si>
  <si>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</si>
  <si>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</si>
  <si>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</si>
  <si>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</si>
  <si>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</si>
  <si>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</si>
  <si>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</si>
  <si>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</si>
  <si>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</si>
  <si>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</si>
  <si>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</si>
  <si>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</si>
  <si>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</si>
  <si>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</si>
  <si>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</si>
  <si>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</si>
  <si>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</si>
  <si>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</si>
  <si>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</si>
  <si>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</si>
  <si>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</si>
  <si>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</si>
  <si>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</si>
  <si>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</si>
  <si>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</si>
  <si>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</si>
  <si>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</si>
  <si>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</si>
  <si>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</si>
  <si>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</si>
  <si>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</si>
  <si>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</si>
  <si>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</si>
  <si>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</si>
  <si>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</si>
  <si>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</si>
  <si>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</si>
  <si>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</si>
  <si>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</si>
  <si>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</si>
  <si>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</si>
  <si>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</si>
  <si>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</si>
  <si>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</si>
  <si>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</si>
  <si>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</si>
  <si>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</si>
  <si>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</si>
  <si>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</si>
  <si>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</si>
  <si>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</si>
  <si>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</si>
  <si>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</si>
  <si>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</si>
  <si>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</si>
  <si>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</si>
  <si>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</si>
  <si>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</si>
  <si>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</si>
  <si>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</si>
  <si>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</si>
  <si>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</si>
  <si>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</si>
  <si>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</si>
  <si>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</si>
  <si>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</si>
  <si>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</si>
  <si>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</si>
  <si>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</si>
  <si>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</si>
  <si>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</si>
  <si>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</si>
  <si>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</si>
  <si>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</si>
  <si>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</si>
  <si>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</si>
  <si>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</si>
  <si>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</si>
  <si>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</si>
  <si>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</si>
  <si>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</si>
  <si>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</si>
  <si>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</si>
  <si>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</si>
  <si>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</si>
  <si>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</si>
  <si>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</si>
  <si>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</si>
  <si>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</si>
  <si>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</si>
  <si>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</si>
  <si>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</si>
  <si>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</si>
  <si>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</si>
  <si>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</si>
  <si>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</si>
  <si>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</si>
  <si>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</si>
  <si>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</si>
  <si>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</si>
  <si>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</si>
  <si>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</si>
  <si>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</si>
  <si>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</si>
  <si>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</si>
  <si>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</si>
  <si>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</si>
  <si>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</si>
  <si>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</si>
  <si>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</si>
  <si>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</si>
  <si>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</si>
  <si>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</si>
  <si>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</si>
  <si>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</si>
  <si>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</si>
  <si>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</si>
  <si>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</si>
  <si>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</si>
  <si>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</si>
  <si>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</si>
  <si>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</si>
  <si>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</si>
  <si>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</si>
  <si>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</si>
  <si>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</si>
  <si>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</si>
  <si>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</si>
  <si>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</si>
  <si>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</si>
  <si>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</si>
  <si>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</si>
  <si>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</si>
  <si>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</si>
  <si>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</si>
  <si>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</si>
  <si>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</si>
  <si>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</si>
  <si>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</si>
  <si>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</si>
  <si>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</si>
  <si>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</si>
  <si>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</si>
  <si>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</si>
  <si>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</si>
  <si>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</si>
  <si>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</si>
  <si>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</si>
  <si>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</si>
  <si>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</si>
  <si>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</si>
  <si>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</si>
  <si>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</si>
  <si>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</si>
  <si>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</si>
  <si>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</si>
  <si>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</si>
  <si>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</si>
  <si>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</si>
  <si>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</si>
  <si>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</si>
  <si>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</si>
  <si>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</si>
  <si>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</si>
  <si>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</si>
  <si>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</si>
  <si>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</si>
  <si>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</si>
  <si>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</si>
  <si>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</si>
  <si>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</si>
  <si>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</si>
  <si>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</si>
  <si>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</si>
  <si>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</si>
  <si>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</si>
  <si>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</si>
  <si>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</si>
  <si>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</si>
  <si>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</si>
  <si>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</si>
  <si>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</si>
  <si>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</si>
  <si>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</si>
  <si>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</si>
  <si>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</si>
  <si>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</si>
  <si>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</si>
  <si>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</si>
  <si>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</si>
  <si>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</si>
  <si>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</si>
  <si>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</si>
  <si>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</si>
  <si>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</si>
  <si>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</si>
  <si>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</si>
  <si>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</si>
  <si>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</si>
  <si>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</si>
  <si>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</si>
  <si>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</si>
  <si>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</si>
  <si>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</si>
  <si>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</si>
  <si>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</si>
  <si>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</si>
  <si>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</si>
  <si>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</si>
  <si>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</si>
  <si>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</si>
  <si>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</si>
  <si>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</si>
  <si>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</si>
  <si>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</si>
  <si>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</si>
  <si>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</si>
  <si>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</si>
  <si>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</si>
  <si>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</si>
  <si>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</si>
  <si>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</si>
  <si>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</si>
  <si>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</si>
  <si>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</si>
  <si>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</si>
  <si>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</si>
  <si>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</si>
  <si>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</si>
  <si>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</si>
  <si>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</si>
  <si>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</si>
  <si>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</si>
  <si>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</si>
  <si>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</si>
  <si>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</si>
  <si>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</si>
  <si>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</si>
  <si>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</si>
  <si>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</si>
  <si>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</si>
  <si>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</si>
  <si>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</si>
  <si>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</si>
  <si>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</si>
  <si>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</si>
  <si>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</si>
  <si>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</si>
  <si>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</si>
  <si>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</si>
  <si>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</si>
  <si>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</si>
  <si>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</si>
  <si>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</si>
  <si>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</si>
  <si>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</si>
  <si>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</si>
  <si>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</si>
  <si>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</si>
  <si>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</si>
  <si>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</si>
  <si>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</si>
  <si>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</si>
  <si>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</si>
  <si>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</si>
  <si>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</si>
  <si>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</si>
  <si>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</si>
  <si>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</si>
  <si>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</si>
  <si>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</si>
  <si>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</si>
  <si>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</si>
  <si>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</si>
  <si>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</si>
  <si>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</si>
  <si>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</si>
  <si>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</si>
  <si>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</si>
  <si>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</si>
  <si>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</si>
  <si>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</si>
  <si>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</si>
  <si>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</si>
  <si>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</si>
  <si>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</si>
  <si>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</si>
  <si>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</si>
  <si>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</si>
  <si>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</si>
  <si>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</si>
  <si>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</si>
  <si>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</si>
  <si>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</si>
  <si>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</si>
  <si>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</si>
  <si>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</si>
  <si>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</si>
  <si>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</si>
  <si>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</si>
  <si>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</si>
  <si>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</si>
  <si>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</si>
  <si>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</si>
  <si>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</si>
  <si>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</si>
  <si>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</si>
  <si>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</si>
  <si>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</si>
  <si>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</si>
  <si>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</si>
  <si>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</si>
  <si>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</si>
  <si>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</si>
  <si>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</si>
  <si>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</si>
  <si>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</si>
  <si>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</si>
  <si>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</si>
  <si>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</si>
  <si>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</si>
  <si>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</si>
  <si>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</si>
  <si>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</si>
  <si>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</si>
  <si>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</si>
  <si>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</si>
  <si>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</si>
  <si>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</si>
  <si>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</si>
  <si>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</si>
  <si>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</si>
  <si>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</si>
  <si>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</si>
  <si>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</si>
  <si>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</si>
  <si>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</si>
  <si>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</si>
  <si>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</si>
  <si>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</si>
  <si>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</si>
  <si>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</si>
  <si>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</si>
  <si>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</si>
  <si>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</si>
  <si>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</si>
  <si>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</si>
  <si>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</si>
  <si>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</si>
  <si>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</si>
  <si>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</si>
  <si>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</si>
  <si>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</si>
  <si>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</si>
  <si>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</si>
  <si>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</si>
  <si>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</si>
  <si>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</si>
  <si>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</si>
  <si>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</si>
  <si>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</si>
  <si>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</si>
  <si>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</si>
  <si>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</si>
  <si>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</si>
  <si>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</si>
  <si>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</si>
  <si>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</si>
  <si>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</si>
  <si>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</si>
  <si>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</si>
  <si>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</si>
  <si>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</si>
  <si>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</si>
  <si>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</si>
  <si>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</si>
  <si>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</si>
  <si>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</si>
  <si>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</si>
  <si>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</si>
  <si>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</si>
  <si>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</si>
  <si>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</si>
  <si>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</si>
  <si>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</si>
  <si>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</si>
  <si>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</si>
  <si>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</si>
  <si>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</si>
  <si>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</si>
  <si>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</si>
  <si>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</si>
  <si>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</si>
  <si>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</si>
  <si>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</si>
  <si>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</si>
  <si>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</si>
  <si>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</si>
  <si>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</si>
  <si>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</si>
  <si>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</si>
  <si>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</si>
  <si>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</si>
  <si>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</si>
  <si>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</si>
  <si>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</si>
  <si>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</si>
  <si>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</si>
  <si>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</si>
  <si>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</si>
  <si>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</si>
  <si>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</si>
  <si>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</si>
  <si>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</si>
  <si>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</si>
  <si>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</si>
  <si>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</si>
  <si>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</si>
  <si>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</si>
  <si>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</si>
  <si>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</si>
  <si>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</si>
  <si>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</si>
  <si>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</si>
  <si>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</si>
  <si>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</si>
  <si>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</si>
  <si>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</si>
  <si>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</si>
  <si>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</si>
  <si>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</si>
  <si>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</si>
  <si>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</si>
  <si>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</si>
  <si>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</si>
  <si>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</si>
  <si>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</si>
  <si>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</si>
  <si>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</si>
  <si>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</si>
  <si>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</si>
  <si>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</si>
  <si>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</si>
  <si>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</si>
  <si>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</si>
  <si>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</si>
  <si>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</si>
  <si>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</si>
  <si>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</si>
  <si>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</si>
  <si>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</si>
  <si>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</si>
  <si>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</si>
  <si>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</si>
  <si>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</si>
  <si>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</si>
  <si>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</si>
  <si>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</si>
  <si>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</si>
  <si>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</si>
  <si>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</si>
  <si>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</si>
  <si>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</si>
  <si>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</si>
  <si>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</si>
  <si>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</si>
  <si>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</si>
  <si>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</si>
  <si>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</si>
  <si>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</si>
  <si>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</si>
  <si>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</si>
  <si>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</si>
  <si>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</si>
  <si>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</si>
  <si>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</si>
  <si>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</si>
  <si>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</si>
  <si>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</si>
  <si>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</si>
  <si>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</si>
  <si>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</si>
  <si>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</si>
  <si>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</si>
  <si>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</si>
  <si>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</si>
  <si>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</si>
  <si>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</si>
  <si>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</si>
  <si>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</si>
  <si>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</si>
  <si>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</si>
  <si>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</si>
  <si>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</si>
  <si>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</si>
  <si>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</si>
  <si>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</si>
  <si>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</si>
  <si>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</si>
  <si>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</si>
  <si>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</si>
  <si>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</si>
  <si>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</si>
  <si>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</si>
  <si>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</si>
  <si>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</si>
  <si>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</si>
  <si>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</si>
  <si>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</si>
  <si>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</si>
  <si>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</si>
  <si>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</si>
  <si>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</si>
  <si>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</si>
  <si>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</si>
  <si>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</si>
  <si>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</si>
  <si>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</si>
  <si>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</si>
  <si>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</si>
  <si>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</si>
  <si>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</si>
  <si>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</si>
  <si>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</si>
  <si>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</si>
  <si>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</si>
  <si>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</si>
  <si>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</si>
  <si>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</si>
  <si>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</si>
  <si>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</si>
  <si>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</si>
  <si>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</si>
  <si>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</si>
  <si>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</si>
  <si>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</si>
  <si>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</si>
  <si>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</si>
  <si>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</si>
  <si>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</si>
  <si>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</si>
  <si>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</si>
  <si>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</si>
  <si>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</si>
  <si>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</si>
  <si>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</si>
  <si>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</si>
  <si>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</si>
  <si>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</si>
  <si>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</si>
  <si>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</si>
  <si>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</si>
  <si>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</si>
  <si>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</si>
  <si>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</si>
  <si>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</si>
  <si>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</si>
  <si>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</si>
  <si>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</si>
  <si>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</si>
  <si>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</si>
  <si>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</si>
  <si>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</si>
  <si>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</si>
  <si>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</si>
  <si>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</si>
  <si>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</si>
  <si>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</si>
  <si>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</si>
  <si>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</si>
  <si>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</si>
  <si>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</si>
  <si>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</si>
  <si>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</si>
  <si>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</si>
  <si>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</si>
  <si>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</si>
  <si>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</si>
  <si>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</si>
  <si>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</si>
  <si>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</si>
  <si>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</si>
  <si>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</si>
  <si>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</si>
  <si>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</si>
  <si>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</si>
  <si>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</si>
  <si>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</si>
  <si>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</si>
  <si>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</si>
  <si>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</si>
  <si>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</si>
  <si>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</si>
  <si>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</si>
  <si>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</si>
  <si>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</si>
  <si>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</si>
  <si>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</si>
  <si>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</si>
  <si>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</si>
  <si>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</si>
  <si>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</si>
  <si>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</si>
  <si>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</si>
  <si>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</si>
  <si>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</si>
  <si>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</si>
  <si>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</si>
  <si>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</si>
  <si>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</si>
  <si>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</si>
  <si>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</si>
  <si>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</si>
  <si>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</si>
  <si>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</si>
  <si>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</si>
  <si>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</si>
  <si>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</si>
  <si>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</si>
  <si>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</si>
  <si>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</si>
  <si>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</si>
  <si>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</si>
  <si>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</si>
  <si>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</si>
  <si>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</si>
  <si>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</si>
  <si>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</si>
  <si>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</si>
  <si>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</si>
  <si>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</si>
  <si>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</si>
  <si>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</si>
  <si>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</si>
  <si>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</si>
  <si>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</si>
  <si>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</si>
  <si>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</si>
  <si>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</si>
  <si>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</si>
  <si>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</si>
  <si>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</si>
  <si>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</si>
  <si>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</si>
  <si>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</si>
  <si>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</si>
  <si>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</si>
  <si>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</si>
  <si>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</si>
  <si>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</si>
  <si>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</si>
  <si>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</si>
  <si>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</si>
  <si>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</si>
  <si>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</si>
  <si>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</si>
  <si>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</si>
  <si>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</si>
  <si>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</si>
  <si>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</si>
  <si>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</si>
  <si>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</si>
  <si>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</si>
  <si>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</si>
  <si>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</si>
  <si>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</si>
  <si>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</si>
  <si>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</si>
  <si>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</si>
  <si>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</si>
  <si>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</si>
  <si>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</si>
  <si>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</si>
  <si>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</si>
  <si>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</si>
  <si>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</si>
  <si>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</si>
  <si>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</si>
  <si>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</si>
  <si>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</si>
  <si>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</si>
  <si>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</si>
  <si>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</si>
  <si>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</si>
  <si>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</si>
  <si>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</si>
  <si>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</si>
  <si>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</si>
  <si>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</si>
  <si>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</si>
  <si>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</si>
  <si>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</si>
  <si>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</si>
  <si>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</si>
  <si>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</si>
  <si>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</si>
  <si>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</si>
  <si>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</si>
  <si>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</si>
  <si>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</si>
  <si>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</si>
  <si>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</si>
  <si>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</si>
  <si>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</si>
  <si>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</si>
  <si>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</si>
  <si>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</si>
  <si>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</si>
  <si>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</si>
  <si>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</si>
  <si>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</si>
  <si>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</si>
  <si>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</si>
  <si>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</si>
  <si>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</si>
  <si>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</si>
  <si>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</si>
  <si>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</si>
  <si>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</si>
  <si>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</si>
  <si>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</si>
  <si>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</si>
  <si>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</si>
  <si>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</si>
  <si>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</si>
  <si>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</si>
  <si>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</si>
  <si>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</si>
  <si>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</si>
  <si>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</si>
  <si>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</si>
  <si>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</si>
  <si>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</si>
  <si>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</si>
  <si>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</si>
  <si>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</si>
  <si>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</si>
  <si>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</si>
  <si>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</si>
  <si>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</si>
  <si>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</si>
  <si>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</si>
  <si>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</si>
  <si>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</si>
  <si>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</si>
  <si>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</si>
  <si>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</si>
  <si>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</si>
  <si>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</si>
  <si>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</si>
  <si>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</si>
  <si>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</si>
  <si>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</si>
  <si>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</si>
  <si>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</si>
  <si>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</si>
  <si>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</si>
  <si>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</si>
  <si>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</si>
  <si>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</si>
  <si>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</si>
  <si>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</si>
  <si>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</si>
  <si>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</si>
  <si>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</si>
  <si>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</si>
  <si>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</si>
  <si>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</si>
  <si>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</si>
  <si>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</si>
  <si>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</si>
  <si>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</si>
  <si>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</si>
  <si>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</si>
  <si>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</si>
  <si>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</si>
  <si>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</si>
  <si>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</si>
  <si>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</si>
  <si>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</si>
  <si>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</si>
  <si>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</si>
  <si>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</si>
  <si>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</si>
  <si>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</si>
  <si>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</si>
  <si>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</si>
  <si>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</si>
  <si>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</si>
  <si>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</si>
  <si>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</si>
  <si>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</si>
  <si>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</si>
  <si>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</si>
  <si>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</si>
  <si>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</si>
  <si>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</si>
  <si>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</si>
  <si>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</si>
  <si>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</si>
  <si>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</si>
  <si>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</si>
  <si>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</si>
  <si>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</si>
  <si>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</si>
  <si>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</si>
  <si>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</si>
  <si>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</si>
  <si>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</si>
  <si>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</si>
  <si>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</si>
  <si>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</si>
  <si>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</si>
  <si>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</si>
  <si>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</si>
  <si>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</si>
  <si>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</si>
  <si>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</si>
  <si>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</si>
  <si>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</si>
  <si>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</si>
  <si>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</si>
  <si>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</si>
  <si>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</si>
  <si>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</si>
  <si>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</si>
  <si>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</si>
  <si>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</si>
  <si>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</si>
  <si>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</si>
  <si>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</si>
  <si>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</si>
  <si>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</si>
  <si>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</si>
  <si>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</si>
  <si>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</si>
  <si>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</si>
  <si>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</si>
  <si>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</si>
  <si>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</si>
  <si>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</si>
  <si>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</si>
  <si>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</si>
  <si>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</si>
  <si>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</si>
  <si>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</si>
  <si>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</si>
  <si>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</si>
  <si>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</si>
  <si>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</si>
  <si>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</si>
  <si>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</si>
  <si>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</si>
  <si>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</si>
  <si>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</si>
  <si>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</si>
  <si>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</si>
  <si>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</si>
  <si>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</si>
  <si>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</si>
  <si>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</si>
  <si>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</si>
  <si>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</si>
  <si>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</si>
  <si>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</si>
  <si>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</si>
  <si>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</si>
  <si>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</si>
  <si>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</si>
  <si>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</si>
  <si>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</si>
  <si>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</si>
  <si>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</si>
  <si>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</si>
  <si>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</si>
  <si>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</si>
  <si>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</si>
  <si>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</si>
  <si>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</si>
  <si>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</si>
  <si>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</si>
  <si>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</si>
  <si>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</si>
  <si>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</si>
  <si>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</si>
  <si>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</si>
  <si>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</si>
  <si>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</si>
  <si>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</si>
  <si>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</si>
  <si>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</si>
  <si>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</si>
  <si>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</si>
  <si>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</si>
  <si>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</si>
  <si>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</si>
  <si>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</si>
  <si>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</si>
  <si>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</si>
  <si>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</si>
  <si>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</si>
  <si>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</si>
  <si>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</si>
  <si>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</si>
  <si>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</si>
  <si>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</si>
  <si>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</si>
  <si>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</si>
  <si>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</si>
  <si>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</si>
  <si>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</si>
  <si>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</si>
  <si>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</si>
  <si>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</si>
  <si>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</si>
  <si>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</si>
  <si>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</si>
  <si>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</si>
  <si>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</si>
  <si>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</si>
  <si>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</si>
  <si>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</si>
  <si>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</si>
  <si>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</si>
  <si>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</si>
  <si>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</si>
  <si>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</si>
  <si>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</si>
  <si>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</si>
  <si>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</si>
  <si>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</si>
  <si>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</si>
  <si>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</si>
  <si>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</si>
  <si>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</si>
  <si>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</si>
  <si>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</si>
  <si>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</si>
  <si>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</si>
  <si>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</si>
  <si>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</si>
  <si>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</si>
  <si>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</si>
  <si>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</si>
  <si>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</si>
  <si>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</si>
  <si>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</si>
  <si>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</si>
  <si>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</si>
  <si>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</si>
  <si>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</si>
  <si>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</si>
  <si>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</si>
  <si>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</si>
  <si>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</si>
  <si>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</si>
  <si>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</si>
  <si>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</si>
  <si>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</si>
  <si>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</si>
  <si>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</si>
  <si>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</si>
  <si>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</si>
  <si>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</si>
  <si>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</si>
  <si>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</si>
  <si>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</si>
  <si>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</si>
  <si>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</si>
  <si>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</si>
  <si>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</si>
  <si>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</si>
  <si>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</si>
  <si>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</si>
  <si>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</si>
  <si>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</si>
  <si>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</si>
  <si>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</si>
  <si>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</si>
  <si>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</si>
  <si>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</si>
  <si>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</si>
  <si>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</si>
  <si>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</si>
  <si>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</si>
  <si>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</si>
  <si>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</si>
  <si>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</si>
  <si>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</si>
  <si>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</si>
  <si>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</si>
  <si>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</si>
  <si>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</si>
  <si>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</si>
  <si>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</si>
  <si>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</si>
  <si>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</si>
  <si>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</si>
  <si>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</si>
  <si>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</si>
  <si>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</si>
  <si>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</si>
  <si>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</si>
  <si>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</si>
  <si>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</si>
  <si>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</si>
  <si>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</si>
  <si>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</si>
  <si>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</si>
  <si>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</si>
  <si>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</si>
  <si>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</si>
  <si>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</si>
  <si>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</si>
  <si>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</si>
  <si>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</si>
  <si>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</si>
  <si>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</si>
  <si>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</si>
  <si>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</si>
  <si>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</si>
  <si>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</si>
  <si>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</si>
  <si>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</si>
  <si>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</si>
  <si>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</si>
  <si>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</si>
  <si>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</si>
  <si>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</si>
  <si>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</si>
  <si>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</si>
  <si>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</si>
  <si>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</si>
  <si>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</si>
  <si>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</si>
  <si>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</si>
  <si>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</si>
  <si>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</si>
  <si>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</si>
  <si>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</si>
  <si>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</si>
  <si>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</si>
  <si>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</si>
  <si>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</si>
  <si>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</si>
  <si>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</si>
  <si>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</si>
  <si>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</si>
  <si>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</si>
  <si>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</si>
  <si>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</si>
  <si>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</si>
  <si>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</si>
  <si>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</si>
  <si>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</si>
  <si>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</si>
  <si>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</si>
  <si>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</si>
  <si>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</si>
  <si>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</si>
  <si>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</si>
  <si>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</si>
  <si>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</si>
  <si>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</si>
  <si>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</si>
  <si>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</si>
  <si>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</si>
  <si>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</si>
  <si>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</si>
  <si>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</si>
  <si>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</si>
  <si>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</si>
  <si>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</si>
  <si>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</si>
  <si>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</si>
  <si>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</si>
  <si>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</si>
  <si>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</si>
  <si>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</si>
  <si>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</si>
  <si>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</si>
  <si>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</si>
  <si>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</si>
  <si>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</si>
  <si>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</si>
  <si>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</si>
  <si>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</si>
  <si>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</si>
  <si>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</si>
  <si>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</si>
  <si>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</si>
  <si>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</si>
  <si>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</si>
  <si>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</si>
  <si>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</si>
  <si>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</si>
  <si>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</si>
  <si>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</si>
  <si>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</si>
  <si>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</si>
  <si>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</si>
  <si>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</si>
  <si>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</si>
  <si>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</si>
  <si>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</si>
  <si>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</si>
  <si>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</si>
  <si>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</si>
  <si>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</si>
  <si>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</si>
  <si>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</si>
  <si>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</si>
  <si>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</si>
  <si>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</si>
  <si>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</si>
  <si>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</si>
  <si>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</si>
  <si>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</si>
  <si>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</si>
  <si>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</si>
  <si>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</si>
  <si>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</si>
  <si>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</si>
  <si>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</si>
  <si>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</si>
  <si>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</si>
  <si>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</si>
  <si>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</si>
  <si>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</si>
  <si>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</si>
  <si>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</si>
  <si>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</si>
  <si>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</si>
  <si>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</si>
  <si>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</si>
  <si>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</si>
  <si>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</si>
  <si>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</si>
  <si>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</si>
  <si>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</si>
  <si>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</si>
  <si>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</si>
  <si>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</si>
  <si>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</si>
  <si>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</si>
  <si>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</si>
  <si>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</si>
  <si>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</si>
  <si>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</si>
  <si>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</si>
  <si>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</si>
  <si>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</si>
  <si>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</si>
  <si>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</si>
  <si>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</si>
  <si>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</si>
  <si>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</si>
  <si>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</si>
  <si>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</si>
  <si>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</si>
  <si>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</si>
  <si>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</si>
  <si>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</si>
  <si>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</si>
  <si>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</si>
  <si>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</si>
  <si>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</si>
  <si>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</si>
  <si>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</si>
  <si>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</si>
  <si>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</si>
  <si>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</si>
  <si>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</si>
  <si>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</si>
  <si>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</si>
  <si>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</si>
  <si>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</si>
  <si>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</si>
  <si>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</si>
  <si>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</si>
  <si>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</si>
  <si>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</si>
  <si>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</si>
  <si>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</si>
  <si>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</si>
  <si>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</si>
  <si>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</si>
  <si>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</si>
  <si>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</si>
  <si>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</si>
  <si>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</si>
  <si>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</si>
  <si>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</si>
  <si>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</si>
  <si>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</si>
  <si>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</si>
  <si>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</si>
  <si>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</si>
  <si>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</si>
  <si>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</si>
  <si>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</si>
  <si>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</si>
  <si>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</si>
  <si>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</si>
  <si>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</si>
  <si>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</si>
  <si>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</si>
  <si>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</si>
  <si>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</si>
  <si>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</si>
  <si>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</si>
  <si>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</si>
  <si>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</si>
  <si>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</si>
  <si>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</si>
  <si>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</si>
  <si>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</si>
  <si>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</si>
  <si>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</si>
  <si>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</si>
  <si>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</si>
  <si>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</si>
  <si>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</si>
  <si>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</si>
  <si>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</si>
  <si>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</si>
  <si>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</si>
  <si>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</si>
  <si>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</si>
  <si>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</si>
  <si>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</si>
  <si>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</si>
  <si>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</si>
  <si>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</si>
  <si>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</si>
  <si>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</si>
  <si>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</si>
  <si>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</si>
  <si>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</si>
  <si>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</si>
  <si>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</si>
  <si>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</si>
  <si>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</si>
  <si>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</si>
  <si>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</si>
  <si>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</si>
  <si>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</si>
  <si>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</si>
  <si>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</si>
  <si>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</si>
  <si>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</si>
  <si>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</si>
  <si>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</si>
  <si>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</si>
  <si>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</si>
  <si>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</si>
  <si>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</si>
  <si>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</si>
  <si>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</si>
  <si>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</si>
  <si>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</si>
  <si>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</si>
  <si>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</si>
  <si>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</si>
  <si>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</si>
  <si>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</si>
  <si>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</si>
  <si>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</si>
  <si>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</si>
  <si>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</si>
  <si>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</si>
  <si>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</si>
  <si>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</si>
  <si>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</si>
  <si>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</si>
  <si>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</si>
  <si>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</si>
  <si>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</si>
  <si>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</si>
  <si>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</si>
  <si>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</si>
  <si>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</si>
  <si>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</si>
  <si>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</si>
  <si>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</si>
  <si>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</si>
  <si>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</si>
  <si>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</si>
  <si>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</si>
  <si>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</si>
  <si>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</si>
  <si>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</si>
  <si>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</si>
  <si>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</si>
  <si>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</si>
  <si>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</si>
  <si>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</si>
  <si>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</si>
  <si>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</si>
  <si>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</si>
  <si>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</si>
  <si>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</si>
  <si>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</si>
  <si>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</si>
  <si>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</si>
  <si>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</si>
  <si>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</si>
  <si>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</si>
  <si>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</si>
  <si>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</si>
  <si>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</si>
  <si>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</si>
  <si>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</si>
  <si>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</si>
  <si>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</si>
  <si>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</si>
  <si>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</si>
  <si>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</si>
  <si>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</si>
  <si>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</si>
  <si>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</si>
  <si>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</si>
  <si>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</si>
  <si>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</si>
  <si>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</si>
  <si>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</si>
  <si>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</si>
  <si>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</si>
  <si>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</si>
  <si>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</si>
  <si>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</si>
  <si>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</si>
  <si>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</si>
  <si>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</si>
  <si>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</si>
  <si>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</si>
  <si>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</si>
  <si>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</si>
  <si>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</si>
  <si>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</si>
  <si>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</si>
  <si>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</si>
  <si>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</si>
  <si>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</si>
  <si>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</si>
  <si>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</si>
  <si>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</si>
  <si>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</si>
  <si>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</si>
  <si>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</si>
  <si>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</si>
  <si>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</si>
  <si>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</si>
  <si>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</si>
  <si>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</si>
  <si>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</si>
  <si>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</si>
  <si>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</si>
  <si>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</si>
  <si>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</si>
  <si>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</si>
  <si>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</si>
  <si>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</si>
  <si>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</si>
  <si>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</si>
  <si>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</si>
  <si>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</si>
  <si>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</si>
  <si>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</si>
  <si>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</si>
  <si>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</si>
  <si>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</si>
  <si>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</si>
  <si>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</si>
  <si>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</si>
  <si>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</si>
  <si>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</si>
  <si>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</si>
  <si>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</si>
  <si>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</si>
  <si>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</si>
  <si>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</si>
  <si>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</si>
  <si>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</si>
  <si>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</si>
  <si>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</si>
  <si>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</si>
  <si>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</si>
  <si>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</si>
  <si>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</si>
  <si>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</si>
  <si>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</si>
  <si>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</si>
  <si>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</si>
  <si>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</si>
  <si>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</si>
  <si>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</si>
  <si>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</si>
  <si>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</si>
  <si>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</si>
  <si>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</si>
  <si>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</si>
  <si>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</si>
  <si>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</si>
  <si>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</si>
  <si>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</si>
  <si>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</si>
  <si>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</si>
  <si>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</si>
  <si>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</si>
  <si>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</si>
  <si>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</si>
  <si>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</si>
  <si>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</si>
  <si>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</si>
  <si>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</si>
  <si>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</si>
  <si>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</si>
  <si>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</si>
  <si>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</si>
  <si>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</si>
  <si>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</si>
  <si>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</si>
  <si>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</si>
  <si>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</si>
  <si>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</si>
  <si>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</si>
  <si>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</si>
  <si>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</si>
  <si>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</si>
  <si>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</si>
  <si>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</si>
  <si>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</si>
  <si>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</si>
  <si>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</si>
  <si>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</si>
  <si>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</si>
  <si>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</si>
  <si>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</si>
  <si>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</si>
  <si>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</si>
  <si>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</si>
  <si>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</si>
  <si>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</si>
  <si>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</si>
  <si>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</si>
  <si>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</si>
  <si>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</si>
  <si>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</si>
  <si>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</si>
  <si>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</si>
  <si>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</si>
  <si>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</si>
  <si>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</si>
  <si>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</si>
  <si>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</si>
  <si>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</si>
  <si>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</si>
  <si>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</si>
  <si>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</si>
  <si>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</si>
  <si>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</si>
  <si>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</si>
  <si>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</si>
  <si>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</si>
  <si>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</si>
  <si>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</si>
  <si>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</si>
  <si>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</si>
  <si>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</si>
  <si>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</si>
  <si>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</si>
  <si>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</si>
  <si>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</si>
  <si>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</si>
  <si>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</si>
  <si>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</si>
  <si>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</si>
  <si>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</si>
  <si>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</si>
  <si>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</si>
  <si>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</si>
  <si>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</si>
  <si>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</si>
  <si>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</si>
  <si>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</si>
  <si>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</si>
  <si>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</si>
  <si>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</si>
  <si>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</si>
  <si>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</si>
  <si>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</si>
  <si>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</si>
  <si>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</si>
  <si>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</si>
  <si>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</si>
  <si>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</si>
  <si>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</si>
  <si>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</si>
  <si>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</si>
  <si>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</si>
  <si>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</si>
  <si>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</si>
  <si>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</si>
  <si>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</si>
  <si>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</si>
  <si>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</si>
  <si>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</si>
  <si>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</si>
  <si>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</si>
  <si>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</si>
  <si>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</si>
  <si>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</si>
  <si>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</si>
  <si>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</si>
  <si>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</si>
  <si>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</si>
  <si>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</si>
  <si>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</si>
  <si>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</si>
  <si>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</si>
  <si>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</si>
  <si>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</si>
  <si>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</si>
  <si>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</si>
  <si>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</si>
  <si>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</si>
  <si>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</si>
  <si>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</si>
  <si>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</si>
  <si>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</si>
  <si>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</si>
  <si>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</si>
  <si>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</si>
  <si>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</si>
  <si>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</si>
  <si>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</si>
  <si>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</si>
  <si>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</si>
  <si>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</si>
  <si>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</si>
  <si>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</si>
  <si>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</si>
  <si>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</si>
  <si>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</si>
  <si>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</si>
  <si>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</si>
  <si>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</si>
  <si>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</si>
  <si>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</si>
  <si>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</si>
  <si>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</si>
  <si>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</si>
  <si>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</si>
  <si>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</si>
  <si>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</si>
  <si>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</si>
  <si>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</si>
  <si>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</si>
  <si>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</si>
  <si>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</si>
  <si>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</si>
  <si>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</si>
  <si>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</si>
  <si>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</si>
  <si>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</si>
  <si>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</si>
  <si>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</si>
  <si>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</si>
  <si>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</si>
  <si>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</si>
  <si>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</si>
  <si>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</si>
  <si>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</si>
  <si>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</si>
  <si>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</si>
  <si>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</si>
  <si>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</si>
  <si>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</si>
  <si>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</si>
  <si>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</si>
  <si>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</si>
  <si>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</si>
  <si>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</si>
  <si>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</si>
  <si>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</si>
  <si>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</si>
  <si>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</si>
  <si>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</si>
  <si>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</si>
  <si>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</si>
  <si>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</si>
  <si>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</si>
  <si>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</si>
  <si>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</si>
  <si>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</si>
  <si>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</si>
  <si>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</si>
  <si>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</si>
  <si>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</si>
  <si>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</si>
  <si>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</si>
  <si>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</si>
  <si>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</si>
  <si>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</si>
  <si>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</si>
  <si>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</si>
  <si>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</si>
  <si>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</si>
  <si>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</si>
  <si>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</si>
  <si>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</si>
  <si>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</si>
  <si>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</si>
  <si>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</si>
  <si>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</si>
  <si>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</si>
  <si>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</si>
  <si>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</si>
  <si>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</si>
  <si>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</si>
  <si>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</si>
  <si>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</si>
  <si>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</si>
  <si>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</si>
  <si>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</si>
  <si>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</si>
  <si>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</si>
  <si>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</si>
  <si>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</si>
  <si>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</si>
  <si>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</si>
  <si>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</si>
  <si>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</si>
  <si>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</si>
  <si>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</si>
  <si>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</si>
  <si>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</si>
  <si>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</si>
  <si>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</si>
  <si>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</si>
  <si>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</si>
  <si>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</si>
  <si>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</si>
  <si>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</si>
  <si>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</si>
  <si>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</si>
  <si>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</si>
  <si>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</si>
  <si>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</si>
  <si>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</si>
  <si>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</si>
  <si>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</si>
  <si>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</si>
  <si>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</si>
  <si>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</si>
  <si>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</si>
  <si>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</si>
  <si>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</si>
  <si>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</si>
  <si>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</si>
  <si>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</si>
  <si>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</si>
  <si>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</si>
  <si>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</si>
  <si>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</si>
  <si>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</si>
  <si>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</si>
  <si>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</si>
  <si>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</si>
  <si>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</si>
  <si>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</si>
  <si>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</si>
  <si>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</si>
  <si>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</si>
  <si>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</si>
  <si>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</si>
  <si>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</si>
  <si>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</si>
  <si>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</si>
  <si>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</si>
  <si>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</si>
  <si>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</si>
  <si>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</si>
  <si>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</si>
  <si>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</si>
  <si>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</si>
  <si>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</si>
  <si>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</si>
  <si>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</si>
  <si>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</si>
  <si>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</si>
  <si>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</si>
  <si>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</si>
  <si>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</si>
  <si>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</si>
  <si>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</si>
  <si>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</si>
  <si>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</si>
  <si>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</si>
  <si>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</si>
  <si>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</si>
  <si>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</si>
  <si>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</si>
  <si>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</si>
  <si>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</si>
  <si>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</si>
  <si>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</si>
  <si>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</si>
  <si>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</si>
  <si>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</si>
  <si>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</si>
  <si>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</si>
  <si>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</si>
  <si>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</si>
  <si>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</si>
  <si>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</si>
  <si>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</si>
  <si>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</si>
  <si>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</si>
  <si>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</si>
  <si>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</si>
  <si>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</si>
  <si>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</si>
  <si>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</si>
  <si>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</si>
  <si>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</si>
  <si>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</si>
  <si>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</si>
  <si>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</si>
  <si>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</si>
  <si>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</si>
  <si>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</si>
  <si>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</si>
  <si>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</si>
  <si>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</si>
  <si>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</si>
  <si>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</si>
  <si>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</si>
  <si>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</si>
  <si>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</si>
  <si>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</si>
  <si>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</si>
  <si>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</si>
  <si>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</si>
  <si>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</si>
  <si>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</si>
  <si>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</si>
  <si>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</si>
  <si>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</si>
  <si>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</si>
  <si>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</si>
  <si>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</si>
  <si>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</si>
  <si>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</si>
  <si>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</si>
  <si>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</si>
  <si>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</si>
  <si>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</si>
  <si>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</si>
  <si>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</si>
  <si>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</si>
  <si>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</si>
  <si>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</si>
  <si>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</si>
  <si>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</si>
  <si>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</si>
  <si>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</si>
  <si>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</si>
  <si>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</si>
  <si>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</si>
  <si>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</si>
  <si>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</si>
  <si>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</si>
  <si>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</si>
  <si>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</si>
  <si>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</si>
  <si>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</si>
  <si>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</si>
  <si>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</si>
  <si>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</si>
  <si>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</si>
  <si>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</si>
  <si>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</si>
  <si>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</si>
  <si>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</si>
  <si>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</si>
  <si>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</si>
  <si>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</si>
  <si>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</si>
  <si>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</si>
  <si>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</si>
  <si>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</si>
  <si>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</si>
  <si>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</si>
  <si>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</si>
  <si>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</si>
  <si>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</si>
  <si>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</si>
  <si>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</si>
  <si>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</si>
  <si>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</si>
  <si>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</si>
  <si>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</si>
  <si>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</si>
  <si>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</si>
  <si>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</si>
  <si>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</si>
  <si>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</si>
  <si>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</si>
  <si>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</si>
  <si>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</si>
  <si>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</si>
  <si>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</si>
  <si>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</si>
  <si>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</si>
  <si>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</si>
  <si>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</si>
  <si>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</si>
  <si>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</si>
  <si>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</si>
  <si>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</si>
  <si>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</si>
  <si>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</si>
  <si>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</si>
  <si>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</si>
  <si>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</si>
  <si>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</si>
  <si>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</si>
  <si>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</si>
  <si>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</si>
  <si>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</si>
  <si>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</si>
  <si>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</si>
  <si>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</si>
  <si>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</si>
  <si>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</si>
  <si>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</si>
  <si>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</si>
  <si>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</si>
  <si>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</si>
  <si>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</si>
  <si>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</si>
  <si>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</si>
  <si>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</si>
  <si>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</si>
  <si>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</si>
  <si>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</si>
  <si>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</si>
  <si>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</si>
  <si>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</si>
  <si>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</si>
  <si>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</si>
  <si>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</si>
  <si>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</si>
  <si>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</si>
  <si>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</si>
  <si>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</si>
  <si>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</si>
  <si>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</si>
  <si>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</si>
  <si>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</si>
  <si>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</si>
  <si>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</si>
  <si>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</si>
  <si>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</si>
  <si>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</si>
  <si>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</si>
  <si>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</si>
  <si>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</si>
  <si>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</si>
  <si>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</si>
  <si>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</si>
  <si>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</si>
  <si>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</si>
  <si>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</si>
  <si>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</si>
  <si>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</si>
  <si>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</si>
  <si>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</si>
  <si>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</si>
  <si>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</si>
  <si>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</si>
  <si>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</si>
  <si>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</si>
  <si>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</si>
  <si>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</si>
  <si>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</si>
  <si>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</si>
  <si>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</si>
  <si>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</si>
  <si>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</si>
  <si>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</si>
  <si>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</si>
  <si>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</si>
  <si>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</si>
  <si>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</si>
  <si>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</si>
  <si>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</si>
  <si>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</si>
  <si>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</si>
  <si>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</si>
  <si>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</si>
  <si>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</si>
  <si>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</si>
  <si>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</si>
  <si>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</si>
  <si>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</si>
  <si>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</si>
  <si>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</si>
  <si>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</si>
  <si>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</si>
  <si>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</si>
  <si>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</si>
  <si>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</si>
  <si>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</si>
  <si>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</si>
  <si>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</si>
  <si>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</si>
  <si>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</si>
  <si>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</si>
  <si>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</si>
  <si>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</si>
  <si>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</si>
  <si>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</si>
  <si>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</si>
  <si>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</si>
  <si>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</si>
  <si>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</si>
  <si>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</si>
  <si>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</si>
  <si>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</si>
  <si>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</si>
  <si>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</si>
  <si>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</si>
  <si>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</si>
  <si>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</si>
  <si>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</si>
  <si>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</si>
  <si>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</si>
  <si>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</si>
  <si>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</si>
  <si>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</si>
  <si>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</si>
  <si>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</si>
  <si>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</si>
  <si>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</si>
  <si>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</si>
  <si>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</si>
  <si>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</si>
  <si>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</si>
  <si>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</si>
  <si>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</si>
  <si>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</si>
  <si>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</si>
  <si>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</si>
  <si>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</si>
  <si>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</si>
  <si>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</si>
  <si>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</si>
  <si>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</si>
  <si>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</si>
  <si>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</si>
  <si>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</si>
  <si>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</si>
  <si>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</si>
  <si>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</si>
  <si>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</si>
  <si>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</si>
  <si>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</si>
  <si>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</si>
  <si>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</si>
  <si>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</si>
  <si>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</si>
  <si>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</si>
  <si>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</si>
  <si>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</si>
  <si>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</si>
  <si>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</si>
  <si>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</si>
  <si>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</si>
  <si>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</si>
  <si>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</si>
  <si>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</si>
  <si>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</si>
  <si>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</si>
  <si>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</si>
  <si>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</si>
  <si>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</si>
  <si>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</si>
  <si>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</si>
  <si>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</si>
  <si>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</si>
  <si>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</si>
  <si>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</si>
  <si>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</si>
  <si>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</si>
  <si>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</si>
  <si>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</si>
  <si>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</si>
  <si>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</si>
  <si>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</si>
  <si>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</si>
  <si>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</si>
  <si>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</si>
  <si>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</si>
  <si>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</si>
  <si>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</si>
  <si>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</si>
  <si>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</si>
  <si>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</si>
  <si>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</si>
  <si>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</si>
  <si>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</si>
  <si>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</si>
  <si>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</si>
  <si>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</si>
  <si>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</si>
  <si>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</si>
  <si>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</si>
  <si>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</si>
  <si>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</si>
  <si>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</si>
  <si>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</si>
  <si>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</si>
  <si>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</si>
  <si>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</si>
  <si>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</si>
  <si>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</si>
  <si>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</si>
  <si>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</si>
  <si>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</si>
  <si>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</si>
  <si>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</si>
  <si>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</si>
  <si>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</si>
  <si>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</si>
  <si>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</si>
  <si>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</si>
  <si>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</si>
  <si>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</si>
  <si>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</si>
  <si>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</si>
  <si>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</si>
  <si>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</si>
  <si>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</si>
  <si>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</si>
  <si>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</si>
  <si>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</si>
  <si>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</si>
  <si>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</si>
  <si>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</si>
  <si>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</si>
  <si>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</si>
  <si>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</si>
  <si>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</si>
  <si>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</si>
  <si>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</si>
  <si>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</si>
  <si>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</si>
  <si>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</si>
  <si>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</si>
  <si>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</si>
  <si>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</si>
  <si>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</si>
  <si>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</si>
  <si>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</si>
  <si>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</si>
  <si>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</si>
  <si>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</si>
  <si>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</si>
  <si>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</si>
  <si>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</si>
  <si>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</si>
  <si>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</si>
  <si>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</si>
  <si>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</si>
  <si>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</si>
  <si>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</si>
  <si>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</si>
  <si>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</si>
  <si>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</si>
  <si>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</si>
  <si>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</si>
  <si>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</si>
  <si>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</si>
  <si>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</si>
  <si>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</si>
  <si>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</si>
  <si>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</si>
  <si>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</si>
  <si>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</si>
  <si>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</si>
  <si>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</si>
  <si>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</si>
  <si>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</si>
  <si>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</si>
  <si>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</si>
  <si>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</si>
  <si>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</si>
  <si>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</si>
  <si>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</si>
  <si>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</si>
  <si>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</si>
  <si>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</si>
  <si>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</si>
  <si>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</si>
  <si>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</si>
  <si>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</si>
  <si>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</si>
  <si>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</si>
  <si>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</si>
  <si>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</si>
  <si>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</si>
  <si>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</si>
  <si>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</si>
  <si>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</si>
  <si>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</si>
  <si>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</si>
  <si>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</si>
  <si>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</si>
  <si>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</si>
  <si>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</si>
  <si>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</si>
  <si>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</si>
  <si>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</si>
  <si>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</si>
  <si>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</si>
  <si>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</si>
  <si>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</si>
  <si>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</si>
  <si>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</si>
  <si>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</si>
  <si>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</si>
  <si>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</si>
  <si>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</si>
  <si>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</si>
  <si>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</si>
  <si>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</si>
  <si>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</si>
  <si>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</si>
  <si>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</si>
  <si>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</si>
  <si>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</si>
  <si>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</si>
  <si>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</si>
  <si>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</si>
  <si>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</si>
  <si>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</si>
  <si>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</si>
  <si>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</si>
  <si>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</si>
  <si>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</si>
  <si>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</si>
  <si>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</si>
  <si>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</si>
  <si>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</si>
  <si>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</si>
  <si>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</si>
  <si>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</si>
  <si>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</si>
  <si>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</si>
  <si>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</si>
  <si>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</si>
  <si>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</si>
  <si>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</si>
  <si>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</si>
  <si>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</si>
  <si>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</si>
  <si>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</si>
  <si>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</si>
  <si>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</si>
  <si>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</si>
  <si>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</si>
  <si>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</si>
  <si>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</si>
  <si>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</si>
  <si>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</si>
  <si>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</si>
  <si>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</si>
  <si>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</si>
  <si>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</si>
  <si>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</si>
  <si>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</si>
  <si>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</si>
  <si>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</si>
  <si>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</si>
  <si>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</si>
  <si>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</si>
  <si>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</si>
  <si>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</si>
  <si>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</si>
  <si>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</si>
  <si>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</si>
  <si>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</si>
  <si>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</si>
  <si>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</si>
  <si>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</si>
  <si>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</si>
  <si>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</si>
  <si>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</si>
  <si>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</si>
  <si>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</si>
  <si>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</si>
  <si>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</si>
  <si>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</si>
  <si>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</si>
  <si>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</si>
  <si>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</si>
  <si>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</si>
  <si>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</si>
  <si>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</si>
  <si>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</si>
  <si>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</si>
  <si>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</si>
  <si>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</si>
  <si>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</si>
  <si>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</si>
  <si>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</si>
  <si>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</si>
  <si>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</si>
  <si>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</si>
  <si>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</si>
  <si>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</si>
  <si>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</si>
  <si>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</si>
  <si>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</si>
  <si>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</si>
  <si>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</si>
  <si>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</si>
  <si>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</si>
  <si>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</si>
  <si>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</si>
  <si>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</si>
  <si>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</si>
  <si>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</si>
  <si>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</si>
  <si>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</si>
  <si>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</si>
  <si>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</si>
  <si>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</si>
  <si>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</si>
  <si>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</si>
  <si>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</si>
  <si>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</si>
  <si>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</si>
  <si>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</si>
  <si>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</si>
  <si>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</si>
  <si>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</si>
  <si>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</si>
  <si>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</si>
  <si>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</si>
  <si>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</si>
  <si>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</si>
  <si>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</si>
  <si>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</si>
  <si>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</si>
  <si>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</si>
  <si>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</si>
  <si>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</si>
  <si>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</si>
  <si>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</si>
  <si>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</si>
  <si>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</si>
  <si>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</si>
  <si>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</si>
  <si>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</si>
  <si>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</si>
  <si>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</si>
  <si>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</si>
  <si>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</si>
  <si>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</si>
  <si>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</si>
  <si>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</si>
  <si>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</si>
  <si>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</si>
  <si>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</si>
  <si>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</si>
  <si>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</si>
  <si>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</si>
  <si>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</si>
  <si>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</si>
  <si>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</si>
  <si>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</si>
  <si>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</si>
  <si>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</si>
  <si>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</si>
  <si>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</si>
  <si>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</si>
  <si>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</si>
  <si>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</si>
  <si>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</si>
  <si>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</si>
  <si>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</si>
  <si>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</si>
  <si>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</si>
  <si>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</si>
  <si>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</si>
  <si>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</si>
  <si>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</si>
  <si>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</si>
  <si>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</si>
  <si>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</si>
  <si>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</si>
  <si>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</si>
  <si>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</si>
  <si>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</si>
  <si>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</si>
  <si>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</si>
  <si>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</si>
  <si>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</si>
  <si>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</si>
  <si>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</si>
  <si>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</si>
  <si>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</si>
  <si>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</si>
  <si>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</si>
  <si>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</si>
  <si>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</si>
  <si>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</si>
  <si>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</si>
  <si>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</si>
  <si>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</si>
  <si>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</si>
  <si>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</si>
  <si>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</si>
  <si>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</si>
  <si>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</si>
  <si>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</si>
  <si>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</si>
  <si>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</si>
  <si>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</si>
  <si>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</si>
  <si>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</si>
  <si>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</si>
  <si>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</si>
  <si>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</si>
  <si>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</si>
  <si>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</si>
  <si>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</si>
  <si>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</si>
  <si>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</si>
  <si>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</si>
  <si>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</si>
  <si>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</si>
  <si>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</si>
  <si>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</si>
  <si>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</si>
  <si>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</si>
  <si>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</si>
  <si>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</si>
  <si>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</si>
  <si>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</si>
  <si>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</si>
  <si>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</si>
  <si>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</si>
  <si>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</si>
  <si>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</si>
  <si>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</si>
  <si>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</si>
  <si>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</si>
  <si>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</si>
  <si>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</si>
  <si>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</si>
  <si>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</si>
  <si>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</si>
  <si>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</si>
  <si>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</si>
  <si>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</si>
  <si>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</si>
  <si>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</si>
  <si>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</si>
  <si>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</si>
  <si>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</si>
  <si>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</si>
  <si>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</si>
  <si>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</si>
  <si>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</si>
  <si>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</si>
  <si>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</si>
  <si>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</si>
  <si>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</si>
  <si>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</si>
  <si>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</si>
  <si>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</si>
  <si>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</si>
  <si>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</si>
  <si>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</si>
  <si>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</si>
  <si>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</si>
  <si>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</si>
  <si>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</si>
  <si>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</si>
  <si>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</si>
  <si>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</si>
  <si>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</si>
  <si>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</si>
  <si>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</si>
  <si>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</si>
  <si>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</si>
  <si>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</si>
  <si>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</si>
  <si>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</si>
  <si>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</si>
  <si>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</si>
  <si>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</si>
  <si>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</si>
  <si>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</si>
  <si>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</si>
  <si>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</si>
  <si>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</si>
  <si>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</si>
  <si>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</si>
  <si>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</si>
  <si>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</si>
  <si>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</si>
  <si>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</si>
  <si>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</si>
  <si>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</si>
  <si>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</si>
  <si>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</si>
  <si>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</si>
  <si>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</si>
  <si>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</si>
  <si>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</si>
  <si>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</si>
  <si>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</si>
  <si>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</si>
  <si>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</si>
  <si>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</si>
  <si>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</si>
  <si>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</si>
  <si>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</si>
  <si>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</si>
  <si>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</si>
  <si>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</si>
  <si>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</si>
  <si>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</si>
  <si>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</si>
  <si>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</si>
  <si>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</si>
  <si>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</si>
  <si>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</si>
  <si>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</si>
  <si>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</si>
  <si>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</si>
  <si>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</si>
  <si>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</si>
  <si>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</si>
  <si>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</si>
  <si>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</si>
  <si>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</si>
  <si>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</si>
  <si>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</si>
  <si>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</si>
  <si>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</si>
  <si>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</si>
  <si>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</si>
  <si>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</si>
  <si>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</si>
  <si>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</si>
  <si>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</si>
  <si>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</si>
  <si>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</si>
  <si>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</si>
  <si>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</si>
  <si>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</si>
  <si>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</si>
  <si>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</si>
  <si>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</si>
  <si>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</si>
  <si>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</si>
  <si>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</si>
  <si>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</si>
  <si>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</si>
  <si>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</si>
  <si>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</si>
  <si>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</si>
  <si>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</si>
  <si>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</si>
  <si>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</si>
  <si>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</si>
  <si>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</si>
  <si>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</si>
  <si>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</si>
  <si>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</si>
  <si>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</si>
  <si>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</si>
  <si>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</si>
  <si>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</si>
  <si>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</si>
  <si>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</si>
  <si>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</si>
  <si>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</si>
  <si>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</si>
  <si>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</si>
  <si>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</si>
  <si>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</si>
  <si>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</si>
  <si>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</si>
  <si>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</si>
  <si>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</si>
  <si>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</si>
  <si>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</si>
  <si>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</si>
  <si>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</si>
  <si>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</si>
  <si>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</si>
  <si>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</si>
  <si>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</si>
  <si>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</si>
  <si>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</si>
  <si>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</si>
  <si>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</si>
  <si>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</si>
  <si>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</si>
  <si>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</si>
  <si>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</si>
  <si>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</si>
  <si>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</si>
  <si>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</si>
  <si>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</si>
  <si>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</si>
  <si>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</si>
  <si>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</si>
  <si>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</si>
  <si>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</si>
  <si>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</si>
  <si>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</si>
  <si>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</si>
  <si>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</si>
  <si>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</si>
  <si>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</si>
  <si>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</si>
  <si>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</si>
  <si>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</si>
  <si>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</si>
  <si>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</si>
  <si>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</si>
  <si>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</si>
  <si>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</si>
  <si>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</si>
  <si>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</si>
  <si>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</si>
  <si>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</si>
  <si>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</si>
  <si>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</si>
  <si>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</si>
  <si>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</si>
  <si>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</si>
  <si>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</si>
  <si>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</si>
  <si>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</si>
  <si>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</si>
  <si>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</si>
  <si>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</si>
  <si>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</si>
  <si>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</si>
  <si>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</si>
  <si>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</si>
  <si>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</si>
  <si>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</si>
  <si>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</si>
  <si>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</si>
  <si>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</si>
  <si>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</si>
  <si>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</si>
  <si>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</si>
  <si>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</si>
  <si>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</si>
  <si>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</si>
  <si>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</si>
  <si>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</si>
  <si>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</si>
  <si>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</si>
  <si>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</si>
  <si>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</si>
  <si>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</si>
  <si>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</si>
  <si>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</si>
  <si>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</si>
  <si>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</si>
  <si>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</si>
  <si>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</si>
  <si>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</si>
  <si>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</si>
  <si>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</si>
  <si>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</si>
  <si>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</si>
  <si>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</si>
  <si>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</si>
  <si>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</si>
  <si>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</si>
  <si>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</si>
  <si>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</si>
  <si>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</si>
  <si>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</si>
  <si>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</si>
  <si>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</si>
  <si>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</si>
  <si>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</si>
  <si>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</si>
  <si>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</si>
  <si>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</si>
  <si>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</si>
  <si>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</si>
  <si>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</si>
  <si>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</si>
  <si>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</si>
  <si>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</si>
  <si>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</si>
  <si>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</si>
  <si>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</si>
  <si>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</si>
  <si>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</si>
  <si>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</si>
  <si>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</si>
  <si>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</si>
  <si>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</si>
  <si>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</si>
  <si>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</si>
  <si>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</si>
  <si>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</si>
  <si>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</si>
  <si>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</si>
  <si>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</si>
  <si>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</si>
  <si>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</si>
  <si>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</si>
  <si>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</si>
  <si>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</si>
  <si>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</si>
  <si>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</si>
  <si>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</si>
  <si>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</si>
  <si>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</si>
  <si>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</si>
  <si>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</si>
  <si>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</si>
  <si>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</si>
  <si>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</si>
  <si>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</si>
  <si>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</si>
  <si>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</si>
  <si>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</si>
  <si>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</si>
  <si>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</si>
  <si>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</si>
  <si>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</si>
  <si>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</si>
  <si>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</si>
  <si>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</si>
  <si>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</si>
  <si>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</si>
  <si>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</si>
  <si>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</si>
  <si>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</si>
  <si>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</si>
  <si>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</si>
  <si>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</si>
  <si>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</si>
  <si>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</si>
  <si>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</si>
  <si>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</si>
  <si>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</si>
  <si>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</si>
  <si>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</si>
  <si>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</si>
  <si>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</si>
  <si>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</si>
  <si>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</si>
  <si>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</si>
  <si>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</si>
  <si>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</si>
  <si>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</si>
  <si>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</si>
  <si>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</si>
  <si>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</si>
  <si>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</si>
  <si>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</si>
  <si>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</si>
  <si>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</si>
  <si>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</si>
  <si>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</si>
  <si>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</si>
  <si>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</si>
  <si>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</si>
  <si>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</si>
  <si>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</si>
  <si>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</si>
  <si>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</si>
  <si>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</si>
  <si>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</si>
  <si>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</si>
  <si>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</si>
  <si>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</si>
  <si>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</si>
  <si>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</si>
  <si>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</si>
  <si>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</si>
  <si>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</si>
  <si>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</si>
  <si>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</si>
  <si>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</si>
  <si>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</si>
  <si>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</si>
  <si>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</si>
  <si>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</si>
  <si>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</si>
  <si>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</si>
  <si>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</si>
  <si>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</si>
  <si>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</si>
  <si>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</si>
  <si>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</si>
  <si>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</si>
  <si>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</si>
  <si>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</si>
  <si>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</si>
  <si>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</si>
  <si>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</si>
  <si>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</si>
  <si>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</si>
  <si>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</si>
  <si>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</si>
  <si>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</si>
  <si>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</si>
  <si>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</si>
  <si>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</si>
  <si>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</si>
  <si>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</si>
  <si>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</si>
  <si>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</si>
  <si>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</si>
  <si>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</si>
  <si>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</si>
  <si>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</si>
  <si>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</si>
  <si>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</si>
  <si>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</si>
  <si>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</si>
  <si>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</si>
  <si>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</si>
  <si>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</si>
  <si>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</si>
  <si>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</si>
  <si>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</si>
  <si>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</si>
  <si>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</si>
  <si>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</si>
  <si>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</si>
  <si>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</si>
  <si>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</si>
  <si>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</si>
  <si>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</si>
  <si>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</si>
  <si>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</si>
  <si>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</si>
  <si>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</si>
  <si>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</si>
  <si>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</si>
  <si>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</si>
  <si>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</si>
  <si>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</si>
  <si>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</si>
  <si>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</si>
  <si>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</si>
  <si>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</si>
  <si>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</si>
  <si>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</si>
  <si>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</si>
  <si>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</si>
  <si>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</si>
  <si>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</si>
  <si>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</si>
  <si>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</si>
  <si>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</si>
  <si>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</si>
  <si>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</si>
  <si>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</si>
  <si>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</si>
  <si>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</si>
  <si>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</si>
  <si>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</si>
  <si>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</si>
  <si>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</si>
  <si>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</si>
  <si>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</si>
  <si>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</si>
  <si>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</si>
  <si>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</si>
  <si>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</si>
  <si>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</si>
  <si>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</si>
  <si>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</si>
  <si>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</si>
  <si>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</si>
  <si>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</si>
  <si>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</si>
  <si>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</si>
  <si>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</si>
  <si>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</si>
  <si>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</si>
  <si>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</si>
  <si>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</si>
  <si>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</si>
  <si>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</si>
  <si>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</si>
  <si>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</si>
  <si>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</si>
  <si>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</si>
  <si>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</si>
  <si>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</si>
  <si>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</si>
  <si>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</si>
  <si>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</si>
  <si>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</si>
  <si>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</si>
  <si>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</si>
  <si>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</si>
  <si>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</si>
  <si>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</si>
  <si>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</si>
  <si>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</si>
  <si>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</si>
  <si>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</si>
  <si>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</si>
  <si>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</si>
  <si>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</si>
  <si>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</si>
  <si>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</si>
  <si>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</si>
  <si>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</si>
  <si>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</si>
  <si>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</si>
  <si>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</si>
  <si>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</si>
  <si>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</si>
  <si>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</si>
  <si>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</si>
  <si>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</si>
  <si>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</si>
  <si>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</si>
  <si>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</si>
  <si>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</si>
  <si>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</si>
  <si>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</si>
  <si>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</si>
  <si>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</si>
  <si>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</si>
  <si>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</si>
  <si>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</si>
  <si>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</si>
  <si>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</si>
  <si>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</si>
  <si>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</si>
  <si>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</si>
  <si>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</si>
  <si>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</si>
  <si>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</si>
  <si>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</si>
  <si>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</si>
  <si>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</si>
  <si>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</si>
  <si>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</si>
  <si>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</si>
  <si>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</si>
  <si>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</si>
  <si>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</si>
  <si>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</si>
  <si>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</si>
  <si>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</si>
  <si>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</si>
  <si>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</si>
  <si>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</si>
  <si>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</si>
  <si>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</si>
  <si>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</si>
  <si>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</si>
  <si>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</si>
  <si>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</si>
  <si>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</si>
  <si>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</si>
  <si>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</si>
  <si>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</si>
  <si>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</si>
  <si>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</si>
  <si>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</si>
  <si>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</si>
  <si>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</si>
  <si>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</si>
  <si>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</si>
  <si>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</si>
  <si>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</si>
  <si>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</si>
  <si>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</si>
  <si>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</si>
  <si>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</si>
  <si>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</si>
  <si>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</si>
  <si>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</si>
  <si>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</si>
  <si>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</si>
  <si>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</si>
  <si>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</si>
  <si>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</si>
  <si>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</si>
  <si>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</si>
  <si>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</si>
  <si>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</si>
  <si>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</si>
  <si>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</si>
  <si>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</si>
  <si>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</si>
  <si>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</si>
  <si>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</si>
  <si>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</si>
  <si>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</si>
  <si>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</si>
  <si>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</si>
  <si>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</si>
  <si>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</si>
  <si>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</si>
  <si>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</si>
  <si>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</si>
  <si>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</si>
  <si>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</si>
  <si>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</si>
  <si>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</si>
  <si>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</si>
  <si>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</si>
  <si>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</si>
  <si>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</si>
  <si>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</si>
  <si>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</si>
  <si>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</si>
  <si>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</si>
  <si>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</si>
  <si>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</si>
  <si>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</si>
  <si>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</si>
  <si>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</si>
  <si>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</si>
  <si>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</si>
  <si>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</si>
  <si>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</si>
  <si>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</si>
  <si>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</si>
  <si>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</si>
  <si>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</si>
  <si>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</si>
  <si>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</si>
  <si>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</si>
  <si>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</si>
  <si>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</si>
  <si>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</si>
  <si>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</si>
  <si>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</si>
  <si>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</si>
  <si>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</si>
  <si>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</si>
  <si>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</si>
  <si>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</si>
  <si>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</si>
  <si>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</si>
  <si>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</si>
  <si>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</si>
  <si>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</si>
  <si>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</si>
  <si>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</si>
  <si>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</si>
  <si>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</si>
  <si>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</si>
  <si>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</si>
  <si>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</si>
  <si>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</si>
  <si>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</si>
  <si>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</si>
  <si>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</si>
  <si>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</si>
  <si>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</si>
  <si>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</si>
  <si>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</si>
  <si>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</si>
  <si>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</si>
  <si>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</si>
  <si>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</si>
  <si>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</si>
  <si>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</si>
  <si>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</si>
  <si>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</si>
  <si>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</si>
  <si>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</si>
  <si>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</si>
  <si>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</si>
  <si>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</si>
  <si>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</si>
  <si>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</si>
  <si>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</si>
  <si>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</si>
  <si>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</si>
  <si>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</si>
  <si>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</si>
  <si>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</si>
  <si>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</si>
  <si>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</si>
  <si>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</si>
  <si>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</si>
  <si>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</si>
  <si>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</si>
  <si>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</si>
  <si>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</si>
  <si>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</si>
  <si>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</si>
  <si>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</si>
  <si>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</si>
  <si>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</si>
  <si>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</si>
  <si>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</si>
  <si>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</si>
  <si>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</si>
  <si>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</si>
  <si>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</si>
  <si>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</si>
  <si>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</si>
  <si>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</si>
  <si>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</si>
  <si>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</si>
  <si>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</si>
  <si>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</si>
  <si>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</si>
  <si>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</si>
  <si>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</si>
  <si>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</si>
  <si>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</si>
  <si>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</si>
  <si>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</si>
  <si>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</si>
  <si>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</si>
  <si>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</si>
  <si>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</si>
  <si>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</si>
  <si>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</si>
  <si>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</si>
  <si>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</si>
  <si>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</si>
  <si>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</si>
  <si>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</si>
  <si>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</si>
  <si>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</si>
  <si>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</si>
  <si>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</si>
  <si>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</si>
  <si>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</si>
  <si>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</si>
  <si>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</si>
  <si>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</si>
  <si>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</si>
  <si>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</si>
  <si>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</si>
  <si>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</si>
  <si>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</si>
  <si>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</si>
  <si>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</si>
  <si>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</si>
  <si>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</si>
  <si>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</si>
  <si>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</si>
  <si>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</si>
  <si>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</si>
  <si>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</si>
  <si>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</si>
  <si>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</si>
  <si>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</si>
  <si>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</si>
  <si>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</si>
  <si>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</si>
  <si>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</si>
  <si>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</si>
  <si>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</si>
  <si>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</si>
  <si>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</si>
  <si>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</si>
  <si>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</si>
  <si>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</si>
  <si>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</si>
  <si>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</si>
  <si>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</si>
  <si>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</si>
  <si>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</si>
  <si>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</si>
  <si>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</si>
  <si>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</si>
  <si>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</si>
  <si>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</si>
  <si>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</si>
  <si>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</si>
  <si>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</si>
  <si>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</si>
  <si>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</si>
  <si>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</si>
  <si>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</si>
  <si>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</si>
  <si>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</si>
  <si>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</si>
  <si>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</si>
  <si>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</si>
  <si>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</si>
  <si>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</si>
  <si>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</si>
  <si>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</si>
  <si>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</si>
  <si>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</si>
  <si>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</si>
  <si>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</si>
  <si>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</si>
  <si>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</si>
  <si>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</si>
  <si>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</si>
  <si>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</si>
  <si>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</si>
  <si>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</si>
  <si>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</si>
  <si>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</si>
  <si>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</si>
  <si>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</si>
  <si>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</si>
  <si>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</si>
  <si>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</si>
  <si>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</si>
  <si>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</si>
  <si>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</si>
  <si>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</si>
  <si>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</si>
  <si>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</si>
  <si>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</si>
  <si>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</si>
  <si>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</si>
  <si>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</si>
  <si>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</si>
  <si>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</si>
  <si>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</si>
  <si>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</si>
  <si>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</si>
  <si>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</si>
  <si>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</si>
  <si>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</si>
  <si>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</si>
  <si>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</si>
  <si>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</si>
  <si>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</si>
  <si>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</si>
  <si>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</si>
  <si>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</si>
  <si>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</si>
  <si>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</si>
  <si>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</si>
  <si>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</si>
  <si>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</si>
  <si>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</si>
  <si>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</si>
  <si>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</si>
  <si>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</si>
  <si>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</si>
  <si>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</si>
  <si>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</si>
  <si>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</si>
  <si>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</si>
  <si>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</si>
  <si>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</si>
  <si>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</si>
  <si>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</si>
  <si>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</si>
  <si>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</si>
  <si>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</si>
  <si>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</si>
  <si>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</si>
  <si>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</si>
  <si>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</si>
  <si>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</si>
  <si>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</si>
  <si>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</si>
  <si>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</si>
  <si>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</si>
  <si>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</si>
  <si>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</si>
  <si>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</si>
  <si>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</si>
  <si>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</si>
  <si>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</si>
  <si>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</si>
  <si>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</si>
  <si>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</si>
  <si>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</si>
  <si>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</si>
  <si>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</si>
  <si>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</si>
  <si>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</si>
  <si>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</si>
  <si>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</si>
  <si>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</si>
  <si>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</si>
  <si>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</si>
  <si>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</si>
  <si>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</si>
  <si>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</si>
  <si>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</si>
  <si>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</si>
  <si>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</si>
  <si>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</si>
  <si>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</si>
  <si>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</si>
  <si>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</si>
  <si>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</si>
  <si>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</si>
  <si>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</si>
  <si>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</si>
  <si>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</si>
  <si>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</si>
  <si>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</si>
  <si>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</si>
  <si>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</si>
  <si>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</si>
  <si>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</si>
  <si>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</si>
  <si>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</si>
  <si>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</si>
  <si>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</si>
  <si>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</si>
  <si>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</si>
  <si>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</si>
  <si>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</si>
  <si>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</si>
  <si>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</si>
  <si>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</si>
  <si>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</si>
  <si>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</si>
  <si>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</si>
  <si>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</si>
  <si>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</si>
  <si>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</si>
  <si>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</si>
  <si>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</si>
  <si>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</si>
  <si>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</si>
  <si>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</si>
  <si>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</si>
  <si>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</si>
  <si>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</si>
  <si>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</si>
  <si>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</si>
  <si>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</si>
  <si>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</si>
  <si>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</si>
  <si>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</si>
  <si>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</si>
  <si>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</si>
  <si>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</si>
  <si>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</si>
  <si>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</si>
  <si>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</si>
  <si>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</si>
  <si>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</si>
  <si>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</si>
  <si>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</si>
  <si>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</si>
  <si>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</si>
  <si>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</si>
  <si>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</si>
  <si>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</si>
  <si>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</si>
  <si>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</si>
  <si>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</si>
  <si>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</si>
  <si>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</si>
  <si>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</si>
  <si>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</si>
  <si>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</si>
  <si>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</si>
  <si>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</si>
  <si>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</si>
  <si>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</si>
  <si>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</si>
  <si>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</si>
  <si>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</si>
  <si>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</si>
  <si>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</si>
  <si>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</si>
  <si>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</si>
  <si>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</si>
  <si>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</si>
  <si>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</si>
  <si>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</si>
  <si>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</si>
  <si>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</si>
  <si>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</si>
  <si>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</si>
  <si>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</si>
  <si>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</si>
  <si>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</si>
  <si>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</si>
  <si>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</si>
  <si>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</si>
  <si>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</si>
  <si>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</si>
  <si>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</si>
  <si>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</si>
  <si>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</si>
  <si>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</si>
  <si>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</si>
  <si>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</si>
  <si>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</si>
  <si>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</si>
  <si>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</si>
  <si>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</si>
  <si>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</si>
  <si>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</si>
  <si>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</si>
  <si>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</si>
  <si>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</si>
  <si>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</si>
  <si>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</si>
  <si>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</si>
  <si>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</si>
  <si>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</si>
  <si>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</si>
  <si>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</si>
  <si>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</si>
  <si>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</si>
  <si>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</si>
  <si>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</si>
  <si>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</si>
  <si>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</si>
  <si>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</si>
  <si>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</si>
  <si>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</si>
  <si>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</si>
  <si>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</si>
  <si>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</si>
  <si>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</si>
  <si>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</si>
  <si>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</si>
  <si>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</si>
  <si>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</si>
  <si>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</si>
  <si>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</si>
  <si>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</si>
  <si>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</si>
  <si>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</si>
  <si>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</si>
  <si>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</si>
  <si>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</si>
  <si>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</si>
  <si>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</si>
  <si>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</si>
  <si>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</si>
  <si>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</si>
  <si>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</si>
  <si>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</si>
  <si>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</si>
  <si>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</si>
  <si>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</si>
  <si>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</si>
  <si>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</si>
  <si>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</si>
  <si>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</si>
  <si>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</si>
  <si>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</si>
  <si>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</si>
  <si>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</si>
  <si>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</si>
  <si>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</si>
  <si>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</si>
  <si>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</si>
  <si>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</si>
  <si>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</si>
  <si>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</si>
  <si>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</si>
  <si>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</si>
  <si>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</si>
  <si>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</si>
  <si>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</si>
  <si>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</si>
  <si>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</si>
  <si>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</si>
  <si>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</si>
  <si>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</si>
  <si>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</si>
  <si>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</si>
  <si>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</si>
  <si>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</si>
  <si>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</si>
  <si>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</si>
  <si>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</si>
  <si>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</si>
  <si>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</si>
  <si>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</si>
  <si>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</si>
  <si>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</si>
  <si>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</si>
  <si>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</si>
  <si>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</si>
  <si>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</si>
  <si>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</si>
  <si>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</si>
  <si>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</si>
  <si>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</si>
  <si>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</si>
  <si>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</si>
  <si>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</si>
  <si>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</si>
  <si>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</si>
  <si>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</si>
  <si>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</si>
  <si>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</si>
  <si>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</si>
  <si>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</si>
  <si>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</si>
  <si>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</si>
  <si>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</si>
  <si>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</si>
  <si>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</si>
  <si>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</si>
  <si>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</si>
  <si>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</si>
  <si>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</si>
  <si>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</si>
  <si>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</si>
  <si>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</si>
  <si>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</si>
  <si>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</si>
  <si>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</si>
  <si>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</si>
  <si>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</si>
  <si>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</si>
  <si>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</si>
  <si>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</si>
  <si>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</si>
  <si>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</si>
  <si>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</si>
  <si>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</si>
  <si>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</si>
  <si>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</si>
  <si>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</si>
  <si>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</si>
  <si>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</si>
  <si>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</si>
  <si>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</si>
  <si>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</si>
  <si>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</si>
  <si>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</si>
  <si>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</si>
  <si>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</si>
  <si>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</si>
  <si>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</si>
  <si>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</si>
  <si>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</si>
  <si>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</si>
  <si>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</si>
  <si>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</si>
  <si>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</si>
  <si>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</si>
  <si>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</si>
  <si>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</si>
  <si>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</si>
  <si>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</si>
  <si>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</si>
  <si>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</si>
  <si>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</si>
  <si>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</si>
  <si>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</si>
  <si>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</si>
  <si>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</si>
  <si>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</si>
  <si>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</si>
  <si>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</si>
  <si>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</si>
  <si>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</si>
  <si>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</si>
  <si>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</si>
  <si>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</si>
  <si>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</si>
  <si>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</si>
  <si>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</si>
  <si>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</si>
  <si>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</si>
  <si>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</si>
  <si>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</si>
  <si>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</si>
  <si>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</si>
  <si>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</si>
  <si>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</si>
  <si>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</si>
  <si>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</si>
  <si>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</si>
  <si>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</si>
  <si>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</si>
  <si>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</si>
  <si>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</si>
  <si>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</si>
  <si>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</si>
  <si>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</si>
  <si>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</si>
  <si>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</si>
  <si>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</si>
  <si>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</si>
  <si>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</si>
  <si>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</si>
  <si>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</si>
  <si>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</si>
  <si>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</si>
  <si>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</si>
  <si>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</si>
  <si>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</si>
  <si>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</si>
  <si>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</si>
  <si>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</si>
  <si>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</si>
  <si>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</si>
  <si>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</si>
  <si>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</si>
  <si>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</si>
  <si>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</si>
  <si>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</si>
  <si>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</si>
  <si>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</si>
  <si>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</si>
  <si>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</si>
  <si>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</si>
  <si>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</si>
  <si>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</si>
  <si>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</si>
  <si>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</si>
  <si>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</si>
  <si>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</si>
  <si>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</si>
  <si>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</si>
  <si>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</si>
  <si>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</si>
  <si>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</si>
  <si>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</si>
  <si>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</si>
  <si>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</si>
  <si>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</si>
  <si>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</si>
  <si>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</si>
  <si>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</si>
  <si>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</si>
  <si>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</si>
  <si>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</si>
  <si>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</si>
  <si>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</si>
  <si>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</si>
  <si>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</si>
  <si>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</si>
  <si>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</si>
  <si>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</si>
  <si>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</si>
  <si>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</si>
  <si>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</si>
  <si>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</si>
  <si>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</si>
  <si>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</si>
  <si>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</si>
  <si>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</si>
  <si>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</si>
  <si>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</si>
  <si>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</si>
  <si>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</si>
  <si>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</si>
  <si>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</si>
  <si>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</si>
  <si>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</si>
  <si>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</si>
  <si>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</si>
  <si>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</si>
  <si>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</si>
  <si>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</si>
  <si>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</si>
  <si>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</si>
  <si>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</si>
  <si>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</si>
  <si>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</si>
  <si>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</si>
  <si>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</si>
  <si>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</si>
  <si>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</si>
  <si>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</si>
  <si>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</si>
  <si>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</si>
  <si>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</si>
  <si>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</si>
  <si>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</si>
  <si>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</si>
  <si>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</si>
  <si>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</si>
  <si>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</si>
  <si>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</si>
  <si>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</si>
  <si>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</si>
  <si>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</si>
  <si>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</si>
  <si>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</si>
  <si>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</si>
  <si>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</si>
  <si>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</si>
  <si>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</si>
  <si>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</si>
  <si>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</si>
  <si>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</si>
  <si>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</si>
  <si>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</si>
  <si>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</si>
  <si>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</si>
  <si>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</si>
  <si>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</si>
  <si>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</si>
  <si>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</si>
  <si>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</si>
  <si>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</si>
  <si>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</si>
  <si>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</si>
  <si>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</si>
  <si>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</si>
  <si>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</si>
  <si>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</si>
  <si>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</si>
  <si>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</si>
  <si>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</si>
  <si>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</si>
  <si>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</si>
  <si>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</si>
  <si>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</si>
  <si>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</si>
  <si>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</si>
  <si>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</si>
  <si>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</si>
  <si>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</si>
  <si>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</si>
  <si>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</si>
  <si>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</si>
  <si>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</si>
  <si>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</si>
  <si>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</si>
  <si>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</si>
  <si>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</si>
  <si>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</si>
  <si>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</si>
  <si>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</si>
  <si>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</si>
  <si>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</si>
  <si>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</si>
  <si>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</si>
  <si>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</si>
  <si>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</si>
  <si>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</si>
  <si>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</si>
  <si>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</si>
  <si>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</si>
  <si>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</si>
  <si>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</si>
  <si>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</si>
  <si>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</si>
  <si>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</si>
  <si>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</si>
  <si>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</si>
  <si>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</si>
  <si>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</si>
  <si>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</si>
  <si>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</si>
  <si>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</si>
  <si>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</si>
  <si>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</si>
  <si>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</si>
  <si>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</si>
  <si>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</si>
  <si>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</si>
  <si>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</si>
  <si>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</si>
  <si>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</si>
  <si>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</si>
  <si>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</si>
  <si>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</si>
  <si>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</si>
  <si>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</si>
  <si>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</si>
  <si>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</si>
  <si>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</si>
  <si>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</si>
  <si>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</si>
  <si>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</si>
  <si>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</si>
  <si>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</si>
  <si>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</si>
  <si>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</si>
  <si>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</si>
  <si>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</si>
  <si>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</si>
  <si>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</si>
  <si>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</si>
  <si>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</si>
  <si>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</si>
  <si>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</si>
  <si>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</si>
  <si>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</si>
  <si>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</si>
  <si>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</si>
  <si>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</si>
  <si>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</si>
  <si>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</si>
  <si>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</si>
  <si>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</si>
  <si>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</si>
  <si>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</si>
  <si>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</si>
  <si>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</si>
  <si>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</si>
  <si>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</si>
  <si>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</si>
  <si>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</si>
  <si>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</si>
  <si>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</si>
  <si>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</si>
  <si>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</si>
  <si>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</si>
  <si>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</si>
  <si>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</si>
  <si>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</si>
  <si>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</si>
  <si>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</si>
  <si>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</si>
  <si>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</si>
  <si>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</si>
  <si>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</si>
  <si>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</si>
  <si>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</si>
  <si>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</si>
  <si>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</si>
  <si>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</si>
  <si>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</si>
  <si>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</si>
  <si>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</si>
  <si>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</si>
  <si>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</si>
  <si>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</si>
  <si>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</si>
  <si>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</si>
  <si>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</si>
  <si>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</si>
  <si>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</si>
  <si>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</si>
  <si>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</si>
  <si>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</si>
  <si>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</si>
  <si>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</si>
  <si>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</si>
  <si>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</si>
  <si>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</si>
  <si>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</si>
  <si>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</si>
  <si>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</si>
  <si>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</si>
  <si>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</si>
  <si>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</si>
  <si>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</si>
  <si>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</si>
  <si>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</si>
  <si>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</si>
  <si>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</si>
  <si>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</si>
  <si>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</si>
  <si>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</si>
  <si>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</si>
  <si>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</si>
  <si>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</si>
  <si>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</si>
  <si>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</si>
  <si>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</si>
  <si>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</si>
  <si>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</si>
  <si>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</si>
  <si>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</si>
  <si>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</si>
  <si>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</si>
  <si>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</si>
  <si>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</si>
  <si>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</si>
  <si>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</si>
  <si>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</si>
  <si>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</si>
  <si>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</si>
  <si>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</si>
  <si>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</si>
  <si>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</si>
  <si>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</si>
  <si>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</si>
  <si>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</si>
  <si>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</si>
  <si>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</si>
  <si>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</si>
  <si>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</si>
  <si>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</si>
  <si>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</si>
  <si>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</si>
  <si>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</si>
  <si>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</si>
  <si>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</si>
  <si>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</si>
  <si>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</si>
  <si>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</si>
  <si>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</si>
  <si>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</si>
  <si>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</si>
  <si>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</si>
  <si>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</si>
  <si>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</si>
  <si>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</si>
  <si>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</si>
  <si>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</si>
  <si>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</si>
  <si>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</si>
  <si>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</si>
  <si>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</si>
  <si>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</si>
  <si>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</si>
  <si>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</si>
  <si>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</si>
  <si>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</si>
  <si>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</si>
  <si>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</si>
  <si>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</si>
  <si>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</si>
  <si>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</si>
  <si>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</si>
  <si>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</si>
  <si>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</si>
  <si>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</si>
  <si>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</si>
  <si>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</si>
  <si>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</si>
  <si>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</si>
  <si>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</si>
  <si>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</si>
  <si>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</si>
  <si>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</si>
  <si>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</si>
  <si>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</si>
  <si>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</si>
  <si>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</si>
  <si>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</si>
  <si>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</si>
  <si>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</si>
  <si>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</si>
  <si>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</si>
  <si>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</si>
  <si>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</si>
  <si>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</si>
  <si>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</si>
  <si>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</si>
  <si>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</si>
  <si>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</si>
  <si>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</si>
  <si>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</si>
  <si>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</si>
  <si>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</si>
  <si>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</si>
  <si>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</si>
  <si>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</si>
  <si>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</si>
  <si>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</si>
  <si>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</si>
  <si>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</si>
  <si>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</si>
  <si>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</si>
  <si>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</si>
  <si>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</si>
  <si>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</si>
  <si>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</si>
  <si>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</si>
  <si>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</si>
  <si>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</si>
  <si>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</si>
  <si>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</si>
  <si>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</si>
  <si>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</si>
  <si>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</si>
  <si>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</si>
  <si>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</si>
  <si>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</si>
  <si>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</si>
  <si>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</si>
  <si>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</si>
  <si>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</si>
  <si>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</si>
  <si>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</si>
  <si>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</si>
  <si>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</si>
  <si>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</si>
  <si>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</si>
  <si>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</si>
  <si>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</si>
  <si>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</si>
  <si>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</si>
  <si>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</si>
  <si>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</si>
  <si>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</si>
  <si>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</si>
  <si>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</si>
  <si>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</si>
  <si>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</si>
  <si>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</si>
  <si>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</si>
  <si>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</si>
  <si>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</si>
  <si>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</si>
  <si>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</si>
  <si>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</si>
  <si>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</si>
  <si>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</si>
  <si>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</si>
  <si>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</si>
  <si>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</si>
  <si>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</si>
  <si>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</si>
  <si>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</si>
  <si>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</si>
  <si>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</si>
  <si>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</si>
  <si>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</si>
  <si>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</si>
  <si>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</si>
  <si>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</si>
  <si>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</si>
  <si>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</si>
  <si>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</si>
  <si>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</si>
  <si>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</si>
  <si>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</si>
  <si>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</si>
  <si>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</si>
  <si>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</si>
  <si>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</si>
  <si>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</si>
  <si>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</si>
  <si>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</si>
  <si>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</si>
  <si>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</si>
  <si>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</si>
  <si>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</si>
  <si>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</si>
  <si>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</si>
  <si>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</si>
  <si>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</si>
  <si>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</si>
  <si>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</si>
  <si>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</si>
  <si>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</si>
  <si>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</si>
  <si>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</si>
  <si>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</si>
  <si>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</si>
  <si>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</si>
  <si>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</si>
  <si>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</si>
  <si>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</si>
  <si>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</si>
  <si>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</si>
  <si>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</si>
  <si>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</si>
  <si>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</si>
  <si>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</si>
  <si>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</si>
  <si>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</si>
  <si>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</si>
  <si>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</si>
  <si>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</si>
  <si>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</si>
  <si>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</si>
  <si>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</si>
  <si>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</si>
  <si>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</si>
  <si>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</si>
  <si>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</si>
  <si>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</si>
  <si>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</si>
  <si>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</si>
  <si>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</si>
  <si>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</si>
  <si>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</si>
  <si>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</si>
  <si>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</si>
  <si>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</si>
  <si>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</si>
  <si>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</si>
  <si>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</si>
  <si>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</si>
  <si>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</si>
  <si>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</si>
  <si>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</si>
  <si>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</si>
  <si>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</si>
  <si>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</si>
  <si>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</si>
  <si>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</si>
  <si>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</si>
  <si>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</si>
  <si>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</si>
  <si>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</si>
  <si>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</si>
  <si>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</si>
  <si>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</si>
  <si>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</si>
  <si>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</si>
  <si>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</si>
  <si>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</si>
  <si>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</si>
  <si>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</si>
  <si>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</si>
  <si>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</si>
  <si>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</si>
  <si>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</si>
  <si>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</si>
  <si>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</si>
  <si>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</si>
  <si>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</si>
  <si>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</si>
  <si>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</si>
  <si>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</si>
  <si>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</si>
  <si>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</si>
  <si>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</si>
  <si>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</si>
  <si>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</si>
  <si>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</si>
  <si>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</si>
  <si>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</si>
  <si>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</si>
  <si>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</si>
  <si>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</si>
  <si>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</si>
  <si>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</si>
  <si>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</si>
  <si>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</si>
  <si>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</si>
  <si>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</si>
  <si>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</si>
  <si>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</si>
  <si>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</si>
  <si>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</si>
  <si>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</si>
  <si>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</si>
  <si>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</si>
  <si>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</si>
  <si>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</si>
  <si>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</si>
  <si>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</si>
  <si>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</si>
  <si>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</si>
  <si>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</si>
  <si>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</si>
  <si>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</si>
  <si>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</si>
  <si>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</si>
  <si>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</si>
  <si>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</si>
  <si>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</si>
  <si>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</si>
  <si>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</si>
  <si>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</si>
  <si>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</si>
  <si>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</si>
  <si>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</si>
  <si>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</si>
  <si>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</si>
  <si>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</si>
  <si>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</si>
  <si>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</si>
  <si>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</si>
  <si>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</si>
  <si>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</si>
  <si>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</si>
  <si>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</si>
  <si>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</si>
  <si>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</si>
  <si>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</si>
  <si>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</si>
  <si>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</si>
  <si>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</si>
  <si>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</si>
  <si>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</si>
  <si>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</si>
  <si>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</si>
  <si>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</si>
  <si>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</si>
  <si>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</si>
  <si>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</si>
  <si>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</si>
  <si>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</si>
  <si>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</si>
  <si>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</si>
  <si>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</si>
  <si>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</si>
  <si>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</si>
  <si>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</si>
  <si>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</si>
  <si>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</si>
  <si>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</si>
  <si>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</si>
  <si>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</si>
  <si>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</si>
  <si>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</si>
  <si>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</si>
  <si>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</si>
  <si>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</si>
  <si>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</si>
  <si>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</si>
  <si>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</si>
  <si>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</si>
  <si>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</si>
  <si>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</si>
  <si>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</si>
  <si>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</si>
  <si>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</si>
  <si>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</si>
  <si>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</si>
  <si>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</si>
  <si>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</si>
  <si>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</si>
  <si>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</si>
  <si>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</si>
  <si>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</si>
  <si>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</si>
  <si>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</si>
  <si>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</si>
  <si>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</si>
  <si>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</si>
  <si>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</si>
  <si>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</si>
  <si>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</si>
  <si>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</si>
  <si>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</si>
  <si>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</si>
  <si>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</si>
  <si>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</si>
  <si>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</si>
  <si>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</si>
  <si>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</si>
  <si>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</si>
  <si>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</si>
  <si>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</si>
  <si>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</si>
  <si>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</si>
  <si>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</si>
  <si>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</si>
  <si>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</si>
  <si>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</si>
  <si>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</si>
  <si>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</si>
  <si>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</si>
  <si>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</si>
  <si>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</si>
  <si>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</si>
  <si>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</si>
  <si>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</si>
  <si>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</si>
  <si>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</si>
  <si>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</si>
  <si>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</si>
  <si>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</si>
  <si>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</si>
  <si>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</si>
  <si>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</si>
  <si>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</si>
  <si>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</si>
  <si>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</si>
  <si>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</si>
  <si>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</si>
  <si>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</si>
  <si>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</si>
  <si>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</si>
  <si>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</si>
  <si>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</si>
  <si>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</si>
  <si>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</si>
  <si>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</si>
  <si>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</si>
  <si>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</si>
  <si>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</si>
  <si>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</si>
  <si>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</si>
  <si>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</si>
  <si>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</si>
  <si>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</si>
  <si>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</si>
  <si>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</si>
  <si>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</si>
  <si>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</si>
  <si>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</si>
  <si>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</si>
  <si>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</si>
  <si>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</si>
  <si>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</si>
  <si>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</si>
  <si>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</si>
  <si>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</si>
  <si>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</si>
  <si>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</si>
  <si>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</si>
  <si>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</si>
  <si>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</si>
  <si>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</si>
  <si>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</si>
  <si>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</si>
  <si>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</si>
  <si>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</si>
  <si>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</si>
  <si>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</si>
  <si>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</si>
  <si>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</si>
  <si>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</si>
  <si>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</si>
  <si>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</si>
  <si>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</si>
  <si>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</si>
  <si>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</si>
  <si>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</si>
  <si>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</si>
  <si>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</si>
  <si>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</si>
  <si>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</si>
  <si>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</si>
  <si>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</si>
  <si>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</si>
  <si>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</si>
  <si>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</si>
  <si>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</si>
  <si>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</si>
  <si>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</si>
  <si>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</si>
  <si>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</si>
  <si>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</si>
  <si>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</si>
  <si>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</si>
  <si>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</si>
  <si>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</si>
  <si>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</si>
  <si>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</si>
  <si>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</si>
  <si>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</si>
  <si>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</si>
  <si>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</si>
  <si>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</si>
  <si>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</si>
  <si>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</si>
  <si>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</si>
  <si>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</si>
  <si>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</si>
  <si>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</si>
  <si>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</si>
  <si>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</si>
  <si>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</si>
  <si>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</si>
  <si>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</si>
  <si>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</si>
  <si>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</si>
  <si>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</si>
  <si>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</si>
  <si>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</si>
  <si>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</si>
  <si>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</si>
  <si>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</si>
  <si>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</si>
  <si>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</si>
  <si>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</si>
  <si>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</si>
  <si>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</si>
  <si>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</si>
  <si>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</si>
  <si>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</si>
  <si>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</si>
  <si>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</si>
  <si>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</si>
  <si>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</si>
  <si>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</si>
  <si>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</si>
  <si>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</si>
  <si>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</si>
  <si>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</si>
  <si>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</si>
  <si>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</si>
  <si>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</si>
  <si>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</si>
  <si>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</si>
  <si>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</si>
  <si>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</si>
  <si>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</si>
  <si>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</si>
  <si>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</si>
  <si>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</si>
  <si>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</si>
  <si>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</si>
  <si>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</si>
  <si>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</si>
  <si>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</si>
  <si>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</si>
  <si>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</si>
  <si>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</si>
  <si>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</si>
  <si>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</si>
  <si>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</si>
  <si>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</si>
  <si>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</si>
  <si>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</si>
  <si>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</si>
  <si>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</si>
  <si>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</si>
  <si>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</si>
  <si>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</si>
  <si>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</si>
  <si>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</si>
  <si>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</si>
  <si>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</si>
  <si>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</si>
  <si>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</si>
  <si>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</si>
  <si>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</si>
  <si>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</si>
  <si>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</si>
  <si>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</si>
  <si>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</si>
  <si>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</si>
  <si>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</si>
  <si>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</si>
  <si>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</si>
  <si>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</si>
  <si>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</si>
  <si>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</si>
  <si>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</si>
  <si>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</si>
  <si>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</si>
  <si>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</si>
  <si>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</si>
  <si>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</si>
  <si>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</si>
  <si>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</si>
  <si>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</si>
  <si>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</si>
  <si>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</si>
  <si>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</si>
  <si>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</si>
  <si>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</si>
  <si>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</si>
  <si>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</si>
  <si>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</si>
  <si>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</si>
  <si>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</si>
  <si>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</si>
  <si>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</si>
  <si>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</si>
  <si>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</si>
  <si>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</si>
  <si>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</si>
  <si>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</si>
  <si>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</si>
  <si>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</si>
  <si>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</si>
  <si>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</si>
  <si>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</si>
  <si>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</si>
  <si>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</si>
  <si>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</si>
  <si>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</si>
  <si>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</si>
  <si>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</si>
  <si>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</si>
  <si>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</si>
  <si>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</si>
  <si>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</si>
  <si>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</si>
  <si>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</si>
  <si>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</si>
  <si>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</si>
  <si>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</si>
  <si>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</si>
  <si>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</si>
  <si>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</si>
  <si>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</si>
  <si>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</si>
  <si>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</si>
  <si>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</si>
  <si>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</si>
  <si>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</si>
  <si>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</si>
  <si>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</si>
  <si>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</si>
  <si>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</si>
  <si>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</si>
  <si>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</si>
  <si>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</si>
  <si>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</si>
  <si>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</si>
  <si>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</si>
  <si>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</si>
  <si>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</si>
  <si>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</si>
  <si>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</si>
  <si>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</si>
  <si>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</si>
  <si>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</si>
  <si>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</si>
  <si>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</si>
  <si>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</si>
  <si>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</si>
  <si>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</si>
  <si>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</si>
  <si>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</si>
  <si>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</si>
  <si>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</si>
  <si>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</si>
  <si>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</si>
  <si>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</si>
  <si>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</si>
  <si>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</si>
  <si>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</si>
  <si>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</si>
  <si>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</si>
  <si>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</si>
  <si>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</si>
  <si>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</si>
  <si>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</si>
  <si>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</si>
  <si>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</si>
  <si>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</si>
  <si>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</si>
  <si>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</si>
  <si>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</si>
  <si>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</si>
  <si>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</si>
  <si>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</si>
  <si>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</si>
  <si>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</si>
  <si>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</si>
  <si>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</si>
  <si>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</si>
  <si>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</si>
  <si>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</si>
  <si>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</si>
  <si>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</si>
  <si>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</si>
  <si>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</si>
  <si>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</si>
  <si>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</si>
  <si>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</si>
  <si>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</si>
  <si>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</si>
  <si>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</si>
  <si>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</si>
  <si>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</si>
  <si>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</si>
  <si>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</si>
  <si>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</si>
  <si>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</si>
  <si>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</si>
  <si>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</si>
  <si>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</si>
  <si>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</si>
  <si>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</si>
  <si>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</si>
  <si>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</si>
  <si>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</si>
  <si>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</si>
  <si>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</si>
  <si>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</si>
  <si>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</si>
  <si>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</si>
  <si>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</si>
  <si>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</si>
  <si>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</si>
  <si>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</si>
  <si>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</si>
  <si>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</si>
  <si>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</si>
  <si>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</si>
  <si>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</si>
  <si>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</si>
  <si>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</si>
  <si>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</si>
  <si>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</si>
  <si>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</si>
  <si>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</si>
  <si>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</si>
  <si>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</si>
  <si>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</si>
  <si>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</si>
  <si>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</si>
  <si>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</si>
  <si>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</si>
  <si>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</si>
  <si>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</si>
  <si>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</si>
  <si>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</si>
  <si>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</si>
  <si>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</si>
  <si>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</si>
  <si>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</si>
  <si>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</si>
  <si>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</si>
  <si>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</si>
  <si>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</si>
  <si>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</si>
  <si>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</si>
  <si>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</si>
  <si>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</si>
  <si>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</si>
  <si>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</si>
  <si>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</si>
  <si>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</si>
  <si>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</si>
  <si>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</si>
  <si>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</si>
  <si>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</si>
  <si>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</si>
  <si>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</si>
  <si>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</si>
  <si>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</si>
  <si>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</si>
  <si>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</si>
  <si>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</si>
  <si>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</si>
  <si>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</si>
  <si>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</si>
  <si>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</si>
  <si>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</si>
  <si>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</si>
  <si>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</si>
  <si>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</si>
  <si>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</si>
  <si>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</si>
  <si>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</si>
  <si>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</si>
  <si>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</si>
  <si>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</si>
  <si>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</si>
  <si>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</si>
  <si>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</si>
  <si>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</si>
  <si>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</si>
  <si>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</si>
  <si>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</si>
  <si>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</si>
  <si>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</si>
  <si>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</si>
  <si>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</si>
  <si>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</si>
  <si>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</si>
  <si>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</si>
  <si>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</si>
  <si>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</si>
  <si>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</si>
  <si>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</si>
  <si>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</si>
  <si>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</si>
  <si>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</si>
  <si>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</si>
  <si>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</si>
  <si>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</si>
  <si>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</si>
  <si>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</si>
  <si>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</si>
  <si>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</si>
  <si>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</si>
  <si>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</si>
  <si>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</si>
  <si>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</si>
  <si>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</si>
  <si>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</si>
  <si>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</si>
  <si>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</si>
  <si>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</si>
  <si>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</si>
  <si>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</si>
  <si>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</si>
  <si>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</si>
  <si>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</si>
  <si>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</si>
  <si>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</si>
  <si>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</si>
  <si>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</si>
  <si>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</si>
  <si>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</si>
  <si>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</si>
  <si>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</si>
  <si>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</si>
  <si>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</si>
  <si>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</si>
  <si>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</si>
  <si>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</si>
  <si>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</si>
  <si>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</si>
  <si>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</si>
  <si>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</si>
  <si>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</si>
  <si>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</si>
  <si>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</si>
  <si>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</si>
  <si>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</si>
  <si>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</si>
  <si>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</si>
  <si>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</si>
  <si>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</si>
  <si>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</si>
  <si>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</si>
  <si>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</si>
  <si>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</si>
  <si>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</si>
  <si>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</si>
  <si>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</si>
  <si>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</si>
  <si>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</si>
  <si>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</si>
  <si>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</si>
  <si>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</si>
  <si>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</si>
  <si>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</si>
  <si>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</si>
  <si>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</si>
  <si>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</si>
  <si>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</si>
  <si>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</si>
  <si>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</si>
  <si>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</si>
  <si>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</si>
  <si>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</si>
  <si>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</si>
  <si>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</si>
  <si>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</si>
  <si>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</si>
  <si>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</si>
  <si>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</si>
  <si>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</si>
  <si>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</si>
  <si>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</si>
  <si>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</si>
  <si>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</si>
  <si>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</si>
  <si>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</si>
  <si>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</si>
  <si>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</si>
  <si>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</si>
  <si>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</si>
  <si>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</si>
  <si>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</si>
  <si>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</si>
  <si>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</si>
  <si>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</si>
  <si>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</si>
  <si>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</si>
  <si>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</si>
  <si>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</si>
  <si>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</si>
  <si>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</si>
  <si>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</si>
  <si>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</si>
  <si>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</si>
  <si>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</si>
  <si>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</si>
  <si>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</si>
  <si>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</si>
  <si>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</si>
  <si>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</si>
  <si>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</si>
  <si>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</si>
  <si>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</si>
  <si>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</si>
  <si>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</si>
  <si>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</si>
  <si>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</si>
  <si>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</si>
  <si>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</si>
  <si>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</si>
  <si>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</si>
  <si>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</si>
  <si>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</si>
  <si>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</si>
  <si>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</si>
  <si>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</si>
  <si>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</si>
  <si>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</si>
  <si>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</si>
  <si>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</si>
  <si>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</si>
  <si>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</si>
  <si>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</si>
  <si>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</si>
  <si>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</si>
  <si>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</si>
  <si>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</si>
  <si>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</si>
  <si>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</si>
  <si>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</si>
  <si>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</si>
  <si>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</si>
  <si>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</si>
  <si>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</si>
  <si>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</si>
  <si>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</si>
  <si>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</si>
  <si>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</si>
  <si>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</si>
  <si>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</si>
  <si>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</si>
  <si>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</si>
  <si>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</si>
  <si>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</si>
  <si>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</si>
  <si>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</si>
  <si>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</si>
  <si>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</si>
  <si>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</si>
  <si>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</si>
  <si>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</si>
  <si>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</si>
  <si>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</si>
  <si>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</si>
  <si>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</si>
  <si>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</si>
  <si>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</si>
  <si>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</si>
  <si>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</si>
  <si>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</si>
  <si>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</si>
  <si>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</si>
  <si>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</si>
  <si>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</si>
  <si>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</si>
  <si>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</si>
  <si>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</si>
  <si>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</si>
  <si>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</si>
  <si>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</si>
  <si>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</si>
  <si>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</si>
  <si>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</si>
  <si>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</si>
  <si>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</si>
  <si>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</si>
  <si>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</si>
  <si>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</si>
  <si>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</si>
  <si>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</si>
  <si>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</si>
  <si>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</si>
  <si>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</si>
  <si>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</si>
  <si>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</si>
  <si>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</si>
  <si>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</si>
  <si>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</si>
  <si>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</si>
  <si>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</si>
  <si>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</si>
  <si>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</si>
  <si>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</si>
  <si>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</si>
  <si>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</si>
  <si>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</si>
  <si>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</si>
  <si>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</si>
  <si>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</si>
  <si>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</si>
  <si>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</si>
  <si>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</si>
  <si>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</si>
  <si>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</si>
  <si>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</si>
  <si>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</si>
  <si>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</si>
  <si>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</si>
  <si>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</si>
  <si>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</si>
  <si>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</si>
  <si>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</si>
  <si>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</si>
  <si>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</si>
  <si>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</si>
  <si>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</si>
  <si>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</si>
  <si>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</si>
  <si>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</si>
  <si>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</si>
  <si>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</si>
  <si>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</si>
  <si>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</si>
  <si>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</si>
  <si>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</si>
  <si>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</si>
  <si>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</si>
  <si>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</si>
  <si>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</si>
  <si>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</si>
  <si>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</si>
  <si>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</si>
  <si>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</si>
  <si>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</si>
  <si>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</si>
  <si>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</si>
  <si>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</si>
  <si>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</si>
  <si>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</si>
  <si>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</si>
  <si>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</si>
  <si>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</si>
  <si>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</si>
  <si>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</si>
  <si>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</si>
  <si>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</si>
  <si>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</si>
  <si>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</si>
  <si>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</si>
  <si>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</si>
  <si>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</si>
  <si>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</si>
  <si>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</si>
  <si>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</si>
  <si>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</si>
  <si>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</si>
  <si>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</si>
  <si>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</si>
  <si>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</si>
  <si>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</si>
  <si>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</si>
  <si>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</si>
  <si>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</si>
  <si>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</si>
  <si>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</si>
  <si>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</si>
  <si>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</si>
  <si>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</si>
  <si>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</si>
  <si>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</si>
  <si>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</si>
  <si>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</si>
  <si>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</si>
  <si>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</si>
  <si>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</si>
  <si>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</si>
  <si>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</si>
  <si>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</si>
  <si>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</si>
  <si>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</si>
  <si>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</si>
  <si>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</si>
  <si>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</si>
  <si>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</si>
  <si>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</si>
  <si>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</si>
  <si>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</si>
  <si>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</si>
  <si>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</si>
  <si>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</si>
  <si>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</si>
  <si>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</si>
  <si>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</si>
  <si>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</si>
  <si>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</si>
  <si>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</si>
  <si>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</si>
  <si>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</si>
  <si>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</si>
  <si>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</si>
  <si>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</si>
  <si>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</si>
  <si>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</si>
  <si>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</si>
  <si>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</si>
  <si>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</si>
  <si>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</si>
  <si>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</si>
  <si>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</si>
  <si>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</si>
  <si>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</si>
  <si>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</si>
  <si>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</si>
  <si>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</si>
  <si>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</si>
  <si>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</si>
  <si>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</si>
  <si>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</si>
  <si>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</si>
  <si>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</si>
  <si>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</si>
  <si>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</si>
  <si>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</si>
  <si>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</si>
  <si>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</si>
  <si>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</si>
  <si>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</si>
  <si>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</si>
  <si>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</si>
  <si>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</si>
  <si>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</si>
  <si>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</si>
  <si>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</si>
  <si>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</si>
  <si>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</si>
  <si>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</si>
  <si>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</si>
  <si>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</si>
  <si>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</si>
  <si>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</si>
  <si>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</si>
  <si>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</si>
  <si>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</si>
  <si>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</si>
  <si>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</si>
  <si>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</si>
  <si>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</si>
  <si>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</si>
  <si>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</si>
  <si>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</si>
  <si>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</si>
  <si>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</si>
  <si>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</si>
  <si>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</si>
  <si>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</si>
  <si>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</si>
  <si>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</si>
  <si>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</si>
  <si>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</si>
  <si>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</si>
  <si>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</si>
  <si>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</si>
  <si>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</si>
  <si>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</si>
  <si>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</si>
  <si>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</si>
  <si>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</si>
  <si>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</si>
  <si>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</si>
  <si>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</si>
  <si>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</si>
  <si>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</si>
  <si>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</si>
  <si>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</si>
  <si>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</si>
  <si>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</si>
  <si>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</si>
  <si>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</si>
  <si>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</si>
  <si>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</si>
  <si>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</si>
  <si>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</si>
  <si>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</si>
  <si>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</si>
  <si>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</si>
  <si>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</si>
  <si>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</si>
  <si>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</si>
  <si>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</si>
  <si>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</si>
  <si>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</si>
  <si>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</si>
  <si>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</si>
  <si>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</si>
  <si>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</si>
  <si>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</si>
  <si>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</si>
  <si>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</si>
  <si>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</si>
  <si>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</si>
  <si>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</si>
  <si>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</si>
  <si>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</si>
  <si>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</si>
  <si>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</si>
  <si>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</si>
  <si>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</si>
  <si>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</si>
  <si>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</si>
  <si>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</si>
  <si>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</si>
  <si>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</si>
  <si>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</si>
  <si>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</si>
  <si>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</si>
  <si>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</si>
  <si>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</si>
  <si>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</si>
  <si>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</si>
  <si>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</si>
  <si>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</si>
  <si>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</si>
  <si>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</si>
  <si>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</si>
  <si>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</si>
  <si>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</si>
  <si>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</si>
  <si>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</si>
  <si>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</si>
  <si>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</si>
  <si>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</si>
  <si>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</si>
  <si>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</si>
  <si>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</si>
  <si>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</si>
  <si>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</si>
  <si>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</si>
  <si>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</si>
  <si>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</si>
  <si>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</si>
  <si>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</si>
  <si>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</si>
  <si>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</si>
  <si>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</si>
  <si>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</si>
  <si>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</si>
  <si>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</si>
  <si>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</si>
  <si>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</si>
  <si>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</si>
  <si>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</si>
  <si>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</si>
  <si>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</si>
  <si>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</si>
  <si>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</si>
  <si>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</si>
  <si>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</si>
  <si>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</si>
  <si>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</si>
  <si>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</si>
  <si>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</si>
  <si>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</si>
  <si>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</si>
  <si>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</si>
  <si>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</si>
  <si>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</si>
  <si>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</si>
  <si>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</si>
  <si>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</si>
  <si>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</si>
  <si>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</si>
  <si>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</si>
  <si>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</si>
  <si>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</si>
  <si>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</si>
  <si>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</si>
  <si>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</si>
  <si>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</si>
  <si>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</si>
  <si>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</si>
  <si>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</si>
  <si>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</si>
  <si>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</si>
  <si>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</si>
  <si>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</si>
  <si>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</si>
  <si>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</si>
  <si>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</si>
  <si>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</si>
  <si>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</si>
  <si>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</si>
  <si>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</si>
  <si>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</si>
  <si>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</si>
  <si>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</si>
  <si>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</si>
  <si>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</si>
  <si>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</si>
  <si>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</si>
  <si>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</si>
  <si>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</si>
  <si>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</si>
  <si>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</si>
  <si>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</si>
  <si>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</si>
  <si>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</si>
  <si>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</si>
  <si>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</si>
  <si>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</si>
  <si>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</si>
  <si>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</si>
  <si>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</si>
  <si>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</si>
  <si>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</si>
  <si>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</si>
  <si>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</si>
  <si>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</si>
  <si>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</si>
  <si>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</si>
  <si>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</si>
  <si>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</si>
  <si>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</si>
  <si>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</si>
  <si>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</si>
  <si>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</si>
  <si>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</si>
  <si>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</si>
  <si>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</si>
  <si>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</si>
  <si>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</si>
  <si>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</si>
  <si>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</si>
  <si>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</si>
  <si>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</si>
  <si>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</si>
  <si>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</si>
  <si>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</si>
  <si>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</si>
  <si>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</si>
  <si>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</si>
  <si>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</si>
  <si>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</si>
  <si>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</si>
  <si>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</si>
  <si>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</si>
  <si>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</si>
  <si>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</si>
  <si>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</si>
  <si>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</si>
  <si>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</si>
  <si>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</si>
  <si>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</si>
  <si>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</si>
  <si>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</si>
  <si>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</si>
  <si>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</si>
  <si>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</si>
  <si>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</si>
  <si>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</si>
  <si>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</si>
  <si>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</si>
  <si>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</si>
  <si>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</si>
  <si>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</si>
  <si>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</si>
  <si>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</si>
  <si>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</si>
  <si>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</si>
  <si>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</si>
  <si>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</si>
  <si>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</si>
  <si>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</si>
  <si>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</si>
  <si>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</si>
  <si>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</si>
  <si>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</si>
  <si>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</si>
  <si>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</si>
  <si>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</si>
  <si>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</si>
  <si>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</si>
  <si>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</si>
  <si>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</si>
  <si>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</si>
  <si>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</si>
  <si>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</si>
  <si>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</si>
  <si>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</si>
  <si>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</si>
  <si>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</si>
  <si>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</si>
  <si>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</si>
  <si>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</si>
  <si>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</si>
  <si>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</si>
  <si>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</si>
  <si>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</si>
  <si>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</si>
  <si>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</si>
  <si>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</si>
  <si>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</si>
  <si>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</si>
  <si>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</si>
  <si>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</si>
  <si>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</si>
  <si>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</si>
  <si>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</si>
  <si>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</si>
  <si>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</si>
  <si>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</si>
  <si>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</si>
  <si>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</si>
  <si>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</si>
  <si>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</si>
  <si>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</si>
  <si>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</si>
  <si>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</si>
  <si>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</si>
  <si>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</si>
  <si>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</si>
  <si>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</si>
  <si>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</si>
  <si>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</si>
  <si>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</si>
  <si>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</si>
  <si>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</si>
  <si>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</si>
  <si>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</si>
  <si>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</si>
  <si>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</si>
  <si>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</si>
  <si>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</si>
  <si>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</si>
  <si>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</si>
  <si>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</si>
  <si>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</si>
  <si>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</si>
  <si>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</si>
  <si>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</si>
  <si>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</si>
  <si>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</si>
  <si>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</si>
  <si>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</si>
  <si>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</si>
  <si>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</si>
  <si>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</si>
  <si>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</si>
  <si>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</si>
  <si>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</si>
  <si>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</si>
  <si>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</si>
  <si>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</si>
  <si>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</si>
  <si>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</si>
  <si>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</si>
  <si>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</si>
  <si>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</si>
  <si>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</si>
  <si>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</si>
  <si>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</si>
  <si>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</si>
  <si>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</si>
  <si>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</si>
  <si>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</si>
  <si>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</si>
  <si>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</si>
  <si>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</si>
  <si>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</si>
  <si>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</si>
  <si>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</si>
  <si>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</si>
  <si>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</si>
  <si>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</si>
  <si>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</si>
  <si>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</si>
  <si>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</si>
  <si>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</si>
  <si>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</si>
  <si>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</si>
  <si>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</si>
  <si>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</si>
  <si>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</si>
  <si>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</si>
  <si>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</si>
  <si>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</si>
  <si>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</si>
  <si>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</si>
  <si>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</si>
  <si>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</si>
  <si>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</si>
  <si>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</si>
  <si>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</si>
  <si>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</si>
  <si>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</si>
  <si>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</si>
  <si>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</si>
  <si>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</si>
  <si>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</si>
  <si>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</si>
  <si>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</si>
  <si>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</si>
  <si>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</si>
  <si>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</si>
  <si>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</si>
  <si>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</si>
  <si>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</si>
  <si>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</si>
  <si>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</si>
  <si>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</si>
  <si>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</si>
  <si>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</si>
  <si>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</si>
  <si>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</si>
  <si>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</si>
  <si>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</si>
  <si>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</si>
  <si>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</si>
  <si>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</si>
  <si>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</si>
  <si>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</si>
  <si>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</si>
  <si>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</si>
  <si>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</si>
  <si>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</si>
  <si>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</si>
  <si>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</si>
  <si>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</si>
  <si>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</si>
  <si>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</si>
  <si>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</si>
  <si>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</si>
  <si>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</si>
  <si>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</si>
  <si>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</si>
  <si>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</si>
  <si>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</si>
  <si>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</si>
  <si>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</si>
  <si>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</si>
  <si>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</si>
  <si>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</si>
  <si>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</si>
  <si>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</si>
  <si>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</si>
  <si>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</si>
  <si>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</si>
  <si>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</si>
  <si>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</si>
  <si>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</si>
  <si>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</si>
  <si>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</si>
  <si>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</si>
  <si>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</si>
  <si>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</si>
  <si>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</si>
  <si>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</si>
  <si>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</si>
  <si>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</si>
  <si>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</si>
  <si>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</si>
  <si>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</si>
  <si>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</si>
  <si>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</si>
  <si>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</si>
  <si>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</si>
  <si>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</si>
  <si>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</si>
  <si>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</si>
  <si>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</si>
  <si>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</si>
  <si>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</si>
  <si>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</si>
  <si>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</si>
  <si>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</si>
  <si>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</si>
  <si>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</si>
  <si>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</si>
  <si>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</si>
  <si>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</si>
  <si>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</si>
  <si>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</si>
  <si>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</si>
  <si>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</si>
  <si>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</si>
  <si>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</si>
  <si>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</si>
  <si>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</si>
  <si>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</si>
  <si>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</si>
  <si>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</si>
  <si>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</si>
  <si>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</si>
  <si>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</si>
  <si>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</si>
  <si>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</si>
  <si>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</si>
  <si>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</si>
  <si>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</si>
  <si>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</si>
  <si>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</si>
  <si>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</si>
  <si>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</si>
  <si>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</si>
  <si>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</si>
  <si>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</si>
  <si>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</si>
  <si>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</si>
  <si>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</si>
  <si>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</si>
  <si>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</si>
  <si>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</si>
  <si>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</si>
  <si>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</si>
  <si>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</si>
  <si>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</si>
  <si>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</si>
  <si>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</si>
  <si>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</si>
  <si>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</si>
  <si>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</si>
  <si>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</si>
  <si>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</si>
  <si>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</si>
  <si>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</si>
  <si>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</si>
  <si>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</si>
  <si>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</si>
  <si>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</si>
  <si>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</si>
  <si>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</si>
  <si>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</si>
  <si>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</si>
  <si>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</si>
  <si>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</si>
  <si>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</si>
  <si>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</si>
  <si>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</si>
  <si>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</si>
  <si>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</si>
  <si>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</si>
  <si>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</si>
  <si>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</si>
  <si>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</si>
  <si>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</si>
  <si>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</si>
  <si>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</si>
  <si>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</si>
  <si>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</si>
  <si>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</si>
  <si>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</si>
  <si>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</si>
  <si>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</si>
  <si>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</si>
  <si>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</si>
  <si>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</si>
  <si>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</si>
  <si>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</si>
  <si>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</si>
  <si>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</si>
  <si>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</si>
  <si>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</si>
  <si>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</si>
  <si>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</si>
  <si>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</si>
  <si>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</si>
  <si>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</si>
  <si>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</si>
  <si>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</si>
  <si>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</si>
  <si>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</si>
  <si>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</si>
  <si>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</si>
  <si>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</si>
  <si>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</si>
  <si>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</si>
  <si>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</si>
  <si>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</si>
  <si>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</si>
  <si>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</si>
  <si>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</si>
  <si>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</si>
  <si>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</si>
  <si>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</si>
  <si>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</si>
  <si>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</si>
  <si>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</si>
  <si>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</si>
  <si>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</si>
  <si>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</si>
  <si>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</si>
  <si>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</si>
  <si>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</si>
  <si>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</si>
  <si>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</si>
  <si>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</si>
  <si>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</si>
  <si>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</si>
  <si>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</si>
  <si>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</si>
  <si>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</si>
  <si>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</si>
  <si>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</si>
  <si>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</si>
  <si>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</si>
  <si>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</si>
  <si>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</si>
  <si>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</si>
  <si>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</si>
  <si>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</si>
  <si>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</si>
  <si>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</si>
  <si>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</si>
  <si>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</si>
  <si>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</si>
  <si>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</si>
  <si>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</si>
  <si>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</si>
  <si>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</si>
  <si>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</si>
  <si>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</si>
  <si>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</si>
  <si>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</si>
  <si>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</si>
  <si>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</si>
  <si>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</si>
  <si>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</si>
  <si>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</si>
  <si>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</si>
  <si>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</si>
  <si>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</si>
  <si>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</si>
  <si>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</si>
  <si>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</si>
  <si>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</si>
  <si>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</si>
  <si>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</si>
  <si>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</si>
  <si>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</si>
  <si>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</si>
  <si>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</si>
  <si>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</si>
  <si>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</si>
  <si>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</si>
  <si>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</si>
  <si>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</si>
  <si>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</si>
  <si>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</si>
  <si>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</si>
  <si>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</si>
  <si>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</si>
  <si>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</si>
  <si>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</si>
  <si>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</si>
  <si>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</si>
  <si>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</si>
  <si>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</si>
  <si>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</si>
  <si>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</si>
  <si>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</si>
  <si>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</si>
  <si>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</si>
  <si>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</si>
  <si>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</si>
  <si>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</si>
  <si>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</si>
  <si>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</si>
  <si>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</si>
  <si>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</si>
  <si>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</si>
  <si>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</si>
  <si>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</si>
  <si>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</si>
  <si>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</si>
  <si>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</si>
  <si>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</si>
  <si>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</si>
  <si>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</si>
  <si>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</si>
  <si>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</si>
  <si>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</si>
  <si>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</si>
  <si>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</si>
  <si>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</si>
  <si>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</si>
  <si>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</si>
  <si>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</si>
  <si>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</si>
  <si>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</si>
  <si>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</si>
  <si>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</si>
  <si>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</si>
  <si>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</si>
  <si>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</si>
  <si>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</si>
  <si>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</si>
  <si>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</si>
  <si>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</si>
  <si>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</si>
  <si>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</si>
  <si>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</si>
  <si>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</si>
  <si>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</si>
  <si>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</si>
  <si>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</si>
  <si>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</si>
  <si>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</si>
  <si>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</si>
  <si>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</si>
  <si>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</si>
  <si>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</si>
  <si>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</si>
  <si>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</si>
  <si>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</si>
  <si>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</si>
  <si>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</si>
  <si>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</si>
  <si>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</si>
  <si>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</si>
  <si>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</si>
  <si>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</si>
  <si>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</si>
  <si>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</si>
  <si>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</si>
  <si>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</si>
  <si>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</si>
  <si>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</si>
  <si>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</si>
  <si>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</si>
  <si>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</si>
  <si>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</si>
  <si>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</si>
  <si>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</si>
  <si>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</si>
  <si>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</si>
  <si>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</si>
  <si>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</si>
  <si>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</si>
  <si>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</si>
  <si>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</si>
  <si>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</si>
  <si>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</si>
  <si>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</si>
  <si>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</si>
  <si>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</si>
  <si>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</si>
  <si>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</si>
  <si>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</si>
  <si>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</si>
  <si>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</si>
  <si>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</si>
  <si>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</si>
  <si>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</si>
  <si>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</si>
  <si>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</si>
  <si>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</si>
  <si>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</si>
  <si>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</si>
  <si>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</si>
  <si>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</si>
  <si>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</si>
  <si>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</si>
  <si>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</si>
  <si>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</si>
  <si>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</si>
  <si>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</si>
  <si>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</si>
  <si>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</si>
  <si>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</si>
  <si>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</si>
  <si>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</si>
  <si>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</si>
  <si>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</si>
  <si>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</si>
  <si>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</si>
  <si>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</si>
  <si>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</si>
  <si>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</si>
  <si>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</si>
  <si>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</si>
  <si>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</si>
  <si>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</si>
  <si>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</si>
  <si>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</si>
  <si>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</si>
  <si>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</si>
  <si>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</si>
  <si>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</si>
  <si>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</si>
  <si>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</si>
  <si>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</si>
  <si>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</si>
  <si>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</si>
  <si>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</si>
  <si>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</si>
  <si>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</si>
  <si>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</si>
  <si>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</si>
  <si>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</si>
  <si>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</si>
  <si>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</si>
  <si>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</si>
  <si>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</si>
  <si>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</si>
  <si>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</si>
  <si>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</si>
  <si>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</si>
  <si>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</si>
  <si>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</si>
  <si>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</si>
  <si>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</si>
  <si>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</si>
  <si>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</si>
  <si>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</si>
  <si>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</si>
  <si>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</si>
  <si>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</si>
  <si>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</si>
  <si>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</si>
  <si>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</si>
  <si>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</si>
  <si>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</si>
  <si>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</si>
  <si>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</si>
  <si>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</si>
  <si>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</si>
  <si>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</si>
  <si>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</si>
  <si>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</si>
  <si>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</si>
  <si>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</si>
  <si>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</si>
  <si>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</si>
  <si>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</si>
  <si>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</si>
  <si>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</si>
  <si>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</si>
  <si>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</si>
  <si>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</si>
  <si>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</si>
  <si>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</si>
  <si>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</si>
  <si>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</si>
  <si>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</si>
  <si>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</si>
  <si>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</si>
  <si>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</si>
  <si>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</si>
  <si>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</si>
  <si>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</si>
  <si>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</si>
  <si>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</si>
  <si>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</si>
  <si>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</si>
  <si>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</si>
  <si>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</si>
  <si>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</si>
  <si>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</si>
  <si>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</si>
  <si>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</si>
  <si>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</si>
  <si>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</si>
  <si>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</si>
  <si>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</si>
  <si>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</si>
  <si>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</si>
  <si>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</si>
  <si>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</si>
  <si>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</si>
  <si>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</si>
  <si>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</si>
  <si>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</si>
  <si>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</si>
  <si>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</si>
  <si>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</si>
  <si>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</si>
  <si>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</si>
  <si>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</si>
  <si>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</si>
  <si>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</si>
  <si>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</si>
  <si>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</si>
  <si>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</si>
  <si>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</si>
  <si>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</si>
  <si>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</si>
  <si>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</si>
  <si>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</si>
  <si>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</si>
  <si>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</si>
  <si>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</si>
  <si>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</si>
  <si>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</si>
  <si>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</si>
  <si>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</si>
  <si>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</si>
  <si>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</si>
  <si>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</si>
  <si>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</si>
  <si>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</si>
  <si>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</si>
  <si>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</si>
  <si>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</si>
  <si>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</si>
  <si>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</si>
  <si>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</si>
  <si>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</si>
  <si>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</si>
  <si>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</si>
  <si>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</si>
  <si>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</si>
  <si>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</si>
  <si>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</si>
  <si>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</si>
  <si>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</si>
  <si>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</si>
  <si>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</si>
  <si>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</si>
  <si>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</si>
  <si>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</si>
  <si>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</si>
  <si>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</si>
  <si>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</si>
  <si>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</si>
  <si>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</si>
  <si>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</si>
  <si>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</si>
  <si>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</si>
  <si>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</si>
  <si>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</si>
  <si>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</si>
  <si>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</si>
  <si>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</si>
  <si>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</si>
  <si>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</si>
  <si>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</si>
  <si>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</si>
  <si>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</si>
  <si>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</si>
  <si>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</si>
  <si>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</si>
  <si>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</si>
  <si>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</si>
  <si>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</si>
  <si>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</si>
  <si>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</si>
  <si>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</si>
  <si>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</si>
  <si>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</si>
  <si>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</si>
  <si>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</si>
  <si>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</si>
  <si>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</si>
  <si>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</si>
  <si>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</si>
  <si>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</si>
  <si>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</si>
  <si>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</si>
  <si>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</si>
  <si>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</si>
  <si>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</si>
  <si>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</si>
  <si>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</si>
  <si>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</si>
  <si>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</si>
  <si>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</si>
  <si>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</si>
  <si>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</si>
  <si>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</si>
  <si>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</si>
  <si>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</si>
  <si>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</si>
  <si>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</si>
  <si>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</si>
  <si>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</si>
  <si>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</si>
  <si>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</si>
  <si>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</si>
  <si>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</si>
  <si>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</si>
  <si>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</si>
  <si>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</si>
  <si>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</si>
  <si>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</si>
  <si>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</si>
  <si>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</si>
  <si>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</si>
  <si>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</si>
  <si>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</si>
  <si>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</si>
  <si>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</si>
  <si>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</si>
  <si>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</si>
  <si>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</si>
  <si>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</si>
  <si>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</si>
  <si>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</si>
  <si>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</si>
  <si>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</si>
  <si>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</si>
  <si>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</si>
  <si>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</si>
  <si>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</si>
  <si>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</si>
  <si>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</si>
  <si>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</si>
  <si>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</si>
  <si>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</si>
  <si>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</si>
  <si>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</si>
  <si>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</si>
  <si>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</si>
  <si>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</si>
  <si>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</si>
  <si>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</si>
  <si>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</si>
  <si>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</si>
  <si>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</si>
  <si>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</si>
  <si>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</si>
  <si>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</si>
  <si>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</si>
  <si>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</si>
  <si>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</si>
  <si>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</si>
  <si>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</si>
  <si>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</si>
  <si>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</si>
  <si>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</si>
  <si>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</si>
  <si>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</si>
  <si>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</si>
  <si>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</si>
  <si>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</si>
  <si>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</si>
  <si>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</si>
  <si>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</si>
  <si>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</si>
  <si>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</si>
  <si>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</si>
  <si>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</si>
  <si>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</si>
  <si>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</si>
  <si>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</si>
  <si>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</si>
  <si>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</si>
  <si>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</si>
  <si>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</si>
  <si>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</si>
  <si>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</si>
  <si>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</si>
  <si>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</si>
  <si>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</si>
  <si>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</si>
  <si>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</si>
  <si>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</si>
  <si>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</si>
  <si>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</si>
  <si>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</si>
  <si>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</si>
  <si>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</si>
  <si>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</si>
  <si>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</si>
  <si>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</si>
  <si>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</si>
  <si>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</si>
  <si>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</si>
  <si>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</si>
  <si>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</si>
  <si>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</si>
  <si>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</si>
  <si>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</si>
  <si>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</si>
  <si>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</si>
  <si>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</si>
  <si>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</si>
  <si>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</si>
  <si>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</si>
  <si>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</si>
  <si>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</si>
  <si>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</si>
  <si>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</si>
  <si>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</si>
  <si>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</si>
  <si>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</si>
  <si>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</si>
  <si>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</si>
  <si>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</si>
  <si>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</si>
  <si>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</si>
  <si>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</si>
  <si>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</si>
  <si>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</si>
  <si>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</si>
  <si>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</si>
  <si>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</si>
  <si>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</si>
  <si>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</si>
  <si>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</si>
  <si>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</si>
  <si>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</si>
  <si>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</si>
  <si>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</si>
  <si>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</si>
  <si>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</si>
  <si>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</si>
  <si>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</si>
  <si>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</si>
  <si>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</si>
  <si>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</si>
  <si>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</si>
  <si>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</si>
  <si>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</si>
  <si>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</si>
  <si>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</si>
  <si>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</si>
  <si>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</si>
  <si>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</si>
  <si>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</si>
  <si>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</si>
  <si>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</si>
  <si>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</si>
  <si>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</si>
  <si>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</si>
  <si>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</si>
  <si>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</si>
  <si>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</si>
  <si>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</si>
  <si>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</si>
  <si>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</si>
  <si>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</si>
  <si>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</si>
  <si>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</si>
  <si>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</si>
  <si>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</si>
  <si>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</si>
  <si>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</si>
  <si>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</si>
  <si>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</si>
  <si>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</si>
  <si>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</si>
  <si>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</si>
  <si>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</si>
  <si>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</si>
  <si>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</si>
  <si>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</si>
  <si>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</si>
  <si>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</si>
  <si>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</si>
  <si>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</si>
  <si>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</si>
  <si>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</si>
  <si>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</si>
  <si>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</si>
  <si>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</si>
  <si>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</si>
  <si>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</si>
  <si>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</si>
  <si>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</si>
  <si>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</si>
  <si>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</si>
  <si>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</si>
  <si>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</si>
  <si>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</si>
  <si>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</si>
  <si>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</si>
  <si>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</si>
  <si>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</si>
  <si>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</si>
  <si>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</si>
  <si>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</si>
  <si>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</si>
  <si>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</si>
  <si>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</si>
  <si>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</si>
  <si>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</si>
  <si>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</si>
  <si>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</si>
  <si>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</si>
  <si>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</si>
  <si>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</si>
  <si>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</si>
  <si>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</si>
  <si>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</si>
  <si>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</si>
  <si>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</si>
  <si>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</si>
  <si>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</si>
  <si>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</si>
  <si>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</si>
  <si>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</si>
  <si>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</si>
  <si>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</si>
  <si>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</si>
  <si>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</si>
  <si>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</si>
  <si>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</si>
  <si>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</si>
  <si>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</si>
  <si>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</si>
  <si>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</si>
  <si>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</si>
  <si>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</si>
  <si>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</si>
  <si>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</si>
  <si>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</si>
  <si>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</si>
  <si>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</si>
  <si>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</si>
  <si>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</si>
  <si>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</si>
  <si>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</si>
  <si>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</si>
  <si>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</si>
  <si>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</si>
  <si>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</si>
  <si>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</si>
  <si>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</si>
  <si>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</si>
  <si>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</si>
  <si>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</si>
  <si>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</si>
  <si>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</si>
  <si>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</si>
  <si>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</si>
  <si>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</si>
  <si>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</si>
  <si>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</si>
  <si>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</si>
  <si>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</si>
  <si>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</si>
  <si>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</si>
  <si>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</si>
  <si>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</si>
  <si>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</si>
  <si>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</si>
  <si>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</si>
  <si>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</si>
  <si>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</si>
  <si>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</si>
  <si>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</si>
  <si>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</si>
  <si>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</si>
  <si>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</si>
  <si>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</si>
  <si>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</si>
  <si>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</si>
  <si>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</si>
  <si>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</si>
  <si>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</si>
  <si>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</si>
  <si>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</si>
  <si>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</si>
  <si>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</si>
  <si>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</si>
  <si>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</si>
  <si>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</si>
  <si>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</si>
  <si>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</si>
  <si>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</si>
  <si>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</si>
  <si>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</si>
  <si>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</si>
  <si>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</si>
  <si>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</si>
  <si>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</si>
  <si>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</si>
  <si>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</si>
  <si>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</si>
  <si>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</si>
  <si>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</si>
  <si>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</si>
  <si>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</si>
  <si>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</si>
  <si>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</si>
  <si>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</si>
  <si>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</si>
  <si>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</si>
  <si>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</si>
  <si>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</si>
  <si>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</si>
  <si>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</si>
  <si>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</si>
  <si>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</si>
  <si>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</si>
  <si>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</si>
  <si>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</si>
  <si>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</si>
  <si>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</si>
  <si>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</si>
  <si>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</si>
  <si>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</si>
  <si>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</si>
  <si>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</si>
  <si>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</si>
  <si>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</si>
  <si>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</si>
  <si>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</si>
  <si>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</si>
  <si>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</si>
  <si>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</si>
  <si>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</si>
  <si>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</si>
  <si>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</si>
  <si>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</si>
  <si>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</si>
  <si>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</si>
  <si>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</si>
  <si>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</si>
  <si>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</si>
  <si>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</si>
  <si>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</si>
  <si>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</si>
  <si>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</si>
  <si>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</si>
  <si>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</si>
  <si>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</si>
  <si>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</si>
  <si>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</si>
  <si>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</si>
  <si>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</si>
  <si>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</si>
  <si>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</si>
  <si>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</si>
  <si>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</si>
  <si>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</si>
  <si>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</si>
  <si>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</si>
  <si>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</si>
  <si>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</si>
  <si>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</si>
  <si>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</si>
  <si>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</si>
  <si>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</si>
  <si>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</si>
  <si>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</si>
  <si>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</si>
  <si>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</si>
  <si>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</si>
  <si>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</si>
  <si>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</si>
  <si>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</si>
  <si>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</si>
  <si>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</si>
  <si>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</si>
  <si>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</si>
  <si>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</si>
  <si>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</si>
  <si>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</si>
  <si>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</si>
  <si>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</si>
  <si>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</si>
  <si>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</si>
  <si>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</si>
  <si>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</si>
  <si>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</si>
  <si>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</si>
  <si>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</si>
  <si>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</si>
  <si>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</si>
  <si>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</si>
  <si>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</si>
  <si>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</si>
  <si>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</si>
  <si>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</si>
  <si>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</si>
  <si>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</si>
  <si>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</si>
  <si>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</si>
  <si>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</si>
  <si>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</si>
  <si>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</si>
  <si>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</si>
  <si>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</si>
  <si>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</si>
  <si>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</si>
  <si>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</si>
  <si>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</si>
  <si>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</si>
  <si>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</si>
  <si>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</si>
  <si>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</si>
  <si>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</si>
  <si>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</si>
  <si>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</si>
  <si>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</si>
  <si>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</si>
  <si>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</si>
  <si>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</si>
  <si>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</si>
  <si>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</si>
  <si>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</si>
  <si>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</si>
  <si>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</si>
  <si>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</si>
  <si>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</si>
  <si>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</si>
  <si>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</si>
  <si>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</si>
  <si>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</si>
  <si>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</si>
  <si>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</si>
  <si>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</si>
  <si>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</si>
  <si>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</si>
  <si>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</si>
  <si>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</si>
  <si>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</si>
  <si>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</si>
  <si>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</si>
  <si>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</si>
  <si>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</si>
  <si>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</si>
  <si>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</si>
  <si>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</si>
  <si>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</si>
  <si>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</si>
  <si>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</si>
  <si>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</si>
  <si>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</si>
  <si>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</si>
  <si>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</si>
  <si>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</si>
  <si>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</si>
  <si>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</si>
  <si>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</si>
  <si>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</si>
  <si>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</si>
  <si>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</si>
  <si>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</si>
  <si>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</si>
  <si>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</si>
  <si>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</si>
  <si>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</si>
  <si>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</si>
  <si>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</si>
  <si>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</si>
  <si>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</si>
  <si>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</si>
  <si>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</si>
  <si>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</si>
  <si>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</si>
  <si>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</si>
  <si>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</si>
  <si>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</si>
  <si>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</si>
  <si>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</si>
  <si>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</si>
  <si>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</si>
  <si>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</si>
  <si>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</si>
  <si>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</si>
  <si>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</si>
  <si>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</si>
  <si>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</si>
  <si>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</si>
  <si>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</si>
  <si>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</si>
  <si>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</si>
  <si>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</si>
  <si>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</si>
  <si>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</si>
  <si>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</si>
  <si>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</si>
  <si>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</si>
  <si>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</si>
  <si>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</si>
  <si>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</si>
  <si>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</si>
  <si>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</si>
  <si>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</si>
  <si>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</si>
  <si>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</si>
  <si>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</si>
  <si>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</si>
  <si>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</si>
  <si>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</si>
  <si>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</si>
  <si>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</si>
  <si>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</si>
  <si>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</si>
  <si>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</si>
  <si>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</si>
  <si>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</si>
  <si>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</si>
  <si>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</si>
  <si>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</si>
  <si>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</si>
  <si>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</si>
  <si>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</si>
  <si>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</si>
  <si>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</si>
  <si>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</si>
  <si>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</si>
  <si>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</si>
  <si>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</si>
  <si>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</si>
  <si>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</si>
  <si>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</si>
  <si>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</si>
  <si>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</si>
  <si>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</si>
  <si>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</si>
  <si>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</si>
  <si>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</si>
  <si>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</si>
  <si>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</si>
  <si>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</si>
  <si>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</si>
  <si>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</si>
  <si>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</si>
  <si>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</si>
  <si>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</si>
  <si>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</si>
  <si>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</si>
  <si>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</si>
  <si>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</si>
  <si>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</si>
  <si>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</si>
  <si>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</si>
  <si>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</si>
  <si>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</si>
  <si>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</si>
  <si>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</si>
  <si>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</si>
  <si>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</si>
  <si>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</si>
  <si>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</si>
  <si>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</si>
  <si>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</si>
  <si>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</si>
  <si>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</si>
  <si>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</si>
  <si>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</si>
  <si>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</si>
  <si>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</si>
  <si>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</si>
  <si>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</si>
  <si>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</si>
  <si>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</si>
  <si>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</si>
  <si>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</si>
  <si>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</si>
  <si>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</si>
  <si>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</si>
  <si>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</si>
  <si>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</si>
  <si>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</si>
  <si>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</si>
  <si>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</si>
  <si>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</si>
  <si>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</si>
  <si>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</si>
  <si>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</si>
  <si>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</si>
  <si>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</si>
  <si>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</si>
  <si>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</si>
  <si>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</si>
  <si>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</si>
  <si>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</si>
  <si>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</si>
  <si>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</si>
  <si>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</si>
  <si>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</si>
  <si>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</si>
  <si>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</si>
  <si>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</si>
  <si>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</si>
  <si>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</si>
  <si>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</si>
  <si>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</si>
  <si>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</si>
  <si>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</si>
  <si>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</si>
  <si>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</si>
  <si>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</si>
  <si>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</si>
  <si>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</si>
  <si>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</si>
  <si>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</si>
  <si>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</si>
  <si>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</si>
  <si>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</si>
  <si>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</si>
  <si>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</si>
  <si>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</si>
  <si>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</si>
  <si>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</si>
  <si>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</si>
  <si>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</si>
  <si>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</si>
  <si>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</si>
  <si>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</si>
  <si>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</si>
  <si>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</si>
  <si>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</si>
  <si>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</si>
  <si>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</si>
  <si>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</si>
  <si>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</si>
  <si>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</si>
  <si>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</si>
  <si>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</si>
  <si>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</si>
  <si>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</si>
  <si>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</si>
  <si>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</si>
  <si>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</si>
  <si>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</si>
  <si>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</si>
  <si>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</si>
  <si>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</si>
  <si>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</si>
  <si>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</si>
  <si>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</si>
  <si>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</si>
  <si>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</si>
  <si>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</si>
  <si>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</si>
  <si>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</si>
  <si>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</si>
  <si>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</si>
  <si>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</si>
  <si>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</si>
  <si>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</si>
  <si>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</si>
  <si>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</si>
  <si>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</si>
  <si>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</si>
  <si>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</si>
  <si>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</si>
  <si>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</si>
  <si>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</si>
  <si>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</si>
  <si>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</si>
  <si>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</si>
  <si>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</si>
  <si>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</si>
  <si>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</si>
  <si>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</si>
  <si>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</si>
  <si>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</si>
  <si>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</si>
  <si>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</si>
  <si>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</si>
  <si>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</si>
  <si>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</si>
  <si>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</si>
  <si>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</si>
  <si>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</si>
  <si>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</si>
  <si>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</si>
  <si>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</si>
  <si>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</si>
  <si>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</si>
  <si>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</si>
  <si>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</si>
  <si>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</si>
  <si>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</si>
  <si>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</si>
  <si>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</si>
  <si>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</si>
  <si>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</si>
  <si>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</si>
  <si>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</si>
  <si>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</si>
  <si>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</si>
  <si>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</si>
  <si>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</si>
  <si>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</si>
  <si>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</si>
  <si>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</si>
  <si>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</si>
  <si>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</si>
  <si>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</si>
  <si>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</si>
  <si>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</si>
  <si>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</si>
  <si>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</si>
  <si>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</si>
  <si>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</si>
  <si>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</si>
  <si>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</si>
  <si>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</si>
  <si>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</si>
  <si>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</si>
  <si>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</si>
  <si>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</si>
  <si>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</si>
  <si>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</si>
  <si>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</si>
  <si>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</si>
  <si>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</si>
  <si>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</si>
  <si>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</si>
  <si>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</si>
  <si>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</si>
  <si>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</si>
  <si>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</si>
  <si>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</si>
  <si>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</si>
  <si>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</si>
  <si>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</si>
  <si>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</si>
  <si>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</si>
  <si>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</si>
  <si>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</si>
  <si>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</si>
  <si>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</si>
  <si>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</si>
  <si>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</si>
  <si>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</si>
  <si>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</si>
  <si>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</si>
  <si>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</si>
  <si>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</si>
  <si>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</si>
  <si>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</si>
  <si>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</si>
  <si>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</si>
  <si>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</si>
  <si>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</si>
  <si>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</si>
  <si>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</si>
  <si>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</si>
  <si>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</si>
  <si>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</si>
  <si>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</si>
  <si>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</si>
  <si>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</si>
  <si>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</si>
  <si>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</si>
  <si>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</si>
  <si>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</si>
  <si>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</si>
  <si>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</si>
  <si>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</si>
  <si>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</si>
  <si>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</si>
  <si>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</si>
  <si>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</si>
  <si>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</si>
  <si>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</si>
  <si>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</si>
  <si>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</si>
  <si>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</si>
  <si>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</si>
  <si>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</si>
  <si>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</si>
  <si>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</si>
  <si>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</si>
  <si>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</si>
  <si>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</si>
  <si>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</si>
  <si>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</si>
  <si>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</si>
  <si>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</si>
  <si>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</si>
  <si>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</si>
  <si>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</si>
  <si>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</si>
  <si>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</si>
  <si>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</si>
  <si>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</si>
  <si>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</si>
  <si>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</si>
  <si>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</si>
  <si>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</si>
  <si>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</si>
  <si>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</si>
  <si>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</si>
  <si>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</si>
  <si>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</si>
  <si>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</si>
  <si>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</si>
  <si>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</si>
  <si>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</si>
  <si>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</si>
  <si>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</si>
  <si>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</si>
  <si>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</si>
  <si>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</si>
  <si>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</si>
  <si>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</si>
  <si>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</si>
  <si>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</si>
  <si>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</si>
  <si>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</si>
  <si>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</si>
  <si>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</si>
  <si>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</si>
  <si>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</si>
  <si>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</si>
  <si>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</si>
  <si>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</si>
  <si>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</si>
  <si>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</si>
  <si>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</si>
  <si>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</si>
  <si>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</si>
  <si>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</si>
  <si>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</si>
  <si>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</si>
  <si>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</si>
  <si>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</si>
  <si>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</si>
  <si>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</si>
  <si>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</si>
  <si>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</si>
  <si>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</si>
  <si>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</si>
  <si>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</si>
  <si>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</si>
  <si>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</si>
  <si>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</si>
  <si>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</si>
  <si>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</si>
  <si>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</si>
  <si>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</si>
  <si>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</si>
  <si>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</si>
  <si>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</si>
  <si>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</si>
  <si>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</si>
  <si>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</si>
  <si>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</si>
  <si>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</si>
  <si>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</si>
  <si>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</si>
  <si>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</si>
  <si>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</si>
  <si>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</si>
  <si>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</si>
  <si>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</si>
  <si>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</si>
  <si>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</si>
  <si>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</si>
  <si>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</si>
  <si>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</si>
  <si>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</si>
  <si>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</si>
  <si>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</si>
  <si>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</si>
  <si>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</si>
  <si>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</si>
  <si>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</si>
  <si>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</si>
  <si>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</si>
  <si>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</si>
  <si>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</si>
  <si>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</si>
  <si>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</si>
  <si>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</si>
  <si>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</si>
  <si>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</si>
  <si>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</si>
  <si>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</si>
  <si>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</si>
  <si>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</si>
  <si>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</si>
  <si>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</si>
  <si>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</si>
  <si>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</si>
  <si>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</si>
  <si>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</si>
  <si>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</si>
  <si>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</si>
  <si>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</si>
  <si>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</si>
  <si>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</si>
  <si>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</si>
  <si>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</si>
  <si>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</si>
  <si>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</si>
  <si>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</si>
  <si>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</si>
  <si>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</si>
  <si>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</si>
  <si>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</si>
  <si>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</si>
  <si>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</si>
  <si>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</si>
  <si>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</si>
  <si>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</si>
  <si>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</si>
  <si>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</si>
  <si>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</si>
  <si>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</si>
  <si>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</si>
  <si>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</si>
  <si>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</si>
  <si>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</si>
  <si>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</si>
  <si>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</si>
  <si>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</si>
  <si>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</si>
  <si>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</si>
  <si>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</si>
  <si>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</si>
  <si>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</si>
  <si>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</si>
  <si>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</si>
  <si>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</si>
  <si>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</si>
  <si>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</si>
  <si>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</si>
  <si>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</si>
  <si>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</si>
  <si>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</si>
  <si>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</si>
  <si>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</si>
  <si>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</si>
  <si>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</si>
  <si>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</si>
  <si>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</si>
  <si>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</si>
  <si>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</si>
  <si>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</si>
  <si>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</si>
  <si>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</si>
  <si>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</si>
  <si>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</si>
  <si>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</si>
  <si>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</si>
  <si>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</si>
  <si>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</si>
  <si>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</si>
  <si>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</si>
  <si>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</si>
  <si>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</si>
  <si>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</si>
  <si>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</si>
  <si>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</si>
  <si>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</si>
  <si>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</si>
  <si>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</si>
  <si>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</si>
  <si>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</si>
  <si>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</si>
  <si>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</si>
  <si>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</si>
  <si>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</si>
  <si>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</si>
  <si>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</si>
  <si>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</si>
  <si>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</si>
  <si>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</si>
  <si>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</si>
  <si>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</si>
  <si>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</si>
  <si>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</si>
  <si>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</si>
  <si>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</si>
  <si>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</si>
  <si>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</si>
  <si>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</si>
  <si>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</si>
  <si>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</si>
  <si>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</si>
  <si>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</si>
  <si>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</si>
  <si>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</si>
  <si>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</si>
  <si>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</si>
  <si>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</si>
  <si>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</si>
  <si>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</si>
  <si>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</si>
  <si>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</si>
  <si>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</si>
  <si>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</si>
  <si>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</si>
  <si>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</si>
  <si>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</si>
  <si>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</si>
  <si>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</si>
  <si>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</si>
  <si>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</si>
  <si>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</si>
  <si>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</si>
  <si>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</si>
  <si>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</si>
  <si>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</si>
  <si>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</si>
  <si>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</si>
  <si>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</si>
  <si>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</si>
  <si>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</si>
  <si>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</si>
  <si>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</si>
  <si>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</si>
  <si>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</si>
  <si>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</si>
  <si>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</si>
  <si>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</si>
  <si>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</si>
  <si>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</si>
  <si>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</si>
  <si>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</si>
  <si>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</si>
  <si>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</si>
  <si>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</si>
  <si>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</si>
  <si>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</si>
  <si>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</si>
  <si>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</si>
  <si>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</si>
  <si>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</si>
  <si>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</si>
  <si>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</si>
  <si>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</si>
  <si>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</si>
  <si>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</si>
  <si>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</si>
  <si>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</si>
  <si>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</si>
  <si>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</si>
  <si>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</si>
  <si>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</si>
  <si>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</si>
  <si>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</si>
  <si>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</si>
  <si>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</si>
  <si>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</si>
  <si>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</si>
  <si>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</si>
  <si>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</si>
  <si>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</si>
  <si>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</si>
  <si>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</si>
  <si>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</si>
  <si>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</si>
  <si>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</si>
  <si>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</si>
  <si>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</si>
  <si>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</si>
  <si>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</si>
  <si>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</si>
  <si>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</si>
  <si>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</si>
  <si>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</si>
  <si>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</si>
  <si>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</si>
  <si>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</si>
  <si>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</si>
  <si>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</si>
  <si>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</si>
  <si>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</si>
  <si>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</si>
  <si>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</si>
  <si>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</si>
  <si>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</si>
  <si>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</si>
  <si>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</si>
  <si>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</si>
  <si>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</si>
  <si>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</si>
  <si>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</si>
  <si>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</si>
  <si>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</si>
  <si>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</si>
  <si>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</si>
  <si>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</si>
  <si>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</si>
  <si>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</si>
  <si>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</si>
  <si>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</si>
  <si>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</si>
  <si>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</si>
  <si>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</si>
  <si>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</si>
  <si>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</si>
  <si>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</si>
  <si>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</si>
  <si>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</si>
  <si>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</si>
  <si>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</si>
  <si>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</si>
  <si>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</si>
  <si>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</si>
  <si>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</si>
  <si>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</si>
  <si>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</si>
  <si>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</si>
  <si>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</si>
  <si>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</si>
  <si>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</si>
  <si>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</si>
  <si>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</si>
  <si>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</si>
  <si>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</si>
  <si>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</si>
  <si>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</si>
  <si>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</si>
  <si>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</si>
  <si>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</si>
  <si>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</si>
  <si>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</si>
  <si>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</si>
  <si>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</si>
  <si>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</si>
  <si>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</si>
  <si>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</si>
  <si>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</si>
  <si>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</si>
  <si>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</si>
  <si>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</si>
  <si>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</si>
  <si>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</si>
  <si>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</si>
  <si>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</si>
  <si>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</si>
  <si>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</si>
  <si>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</si>
  <si>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</si>
  <si>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</si>
  <si>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</si>
  <si>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</si>
  <si>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</si>
  <si>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</si>
  <si>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</si>
  <si>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</si>
  <si>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</si>
  <si>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</si>
  <si>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</si>
  <si>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</si>
  <si>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</si>
  <si>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</si>
  <si>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</si>
  <si>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</si>
  <si>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</si>
  <si>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</si>
  <si>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</si>
  <si>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</si>
  <si>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</si>
  <si>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</si>
  <si>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</si>
  <si>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</si>
  <si>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</si>
  <si>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</si>
  <si>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</si>
  <si>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</si>
  <si>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</si>
  <si>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</si>
  <si>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</si>
  <si>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</si>
  <si>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</si>
  <si>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</si>
  <si>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</si>
  <si>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</si>
  <si>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</si>
  <si>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</si>
  <si>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</si>
  <si>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</si>
  <si>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</si>
  <si>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</si>
  <si>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</si>
  <si>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</si>
  <si>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</si>
  <si>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</si>
  <si>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</si>
  <si>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</si>
  <si>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</si>
  <si>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</si>
  <si>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</si>
  <si>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</si>
  <si>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</si>
  <si>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</si>
  <si>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</si>
  <si>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</si>
  <si>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</si>
  <si>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</si>
  <si>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</si>
  <si>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</si>
  <si>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</si>
  <si>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</si>
  <si>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</si>
  <si>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</si>
  <si>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</si>
  <si>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</si>
  <si>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</si>
  <si>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</si>
  <si>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</si>
  <si>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</si>
  <si>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</si>
  <si>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</si>
  <si>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</si>
  <si>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</si>
  <si>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</si>
  <si>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</si>
  <si>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</si>
  <si>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</si>
  <si>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</si>
  <si>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</si>
  <si>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</si>
  <si>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</si>
  <si>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</si>
  <si>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</si>
  <si>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</si>
  <si>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</si>
  <si>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</si>
  <si>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</si>
  <si>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</si>
  <si>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</si>
  <si>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</si>
  <si>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</si>
  <si>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</si>
  <si>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</si>
  <si>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</si>
  <si>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</si>
  <si>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</si>
  <si>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</si>
  <si>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</si>
  <si>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</si>
  <si>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</si>
  <si>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</si>
  <si>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</si>
  <si>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</si>
  <si>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</si>
  <si>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</si>
  <si>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</si>
  <si>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</si>
  <si>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</si>
  <si>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</si>
  <si>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</si>
  <si>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</si>
  <si>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</si>
  <si>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</si>
  <si>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</si>
  <si>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</si>
  <si>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</si>
  <si>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</si>
  <si>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</si>
  <si>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</si>
  <si>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</si>
  <si>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</si>
  <si>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</si>
  <si>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</si>
  <si>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</si>
  <si>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</si>
  <si>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</si>
  <si>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</si>
  <si>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</si>
  <si>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</si>
  <si>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</si>
  <si>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</si>
  <si>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</si>
  <si>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</si>
  <si>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</si>
  <si>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</si>
  <si>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</si>
  <si>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</si>
  <si>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</si>
  <si>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</si>
  <si>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</si>
  <si>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</si>
  <si>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</si>
  <si>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</si>
  <si>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</si>
  <si>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</si>
  <si>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</si>
  <si>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</si>
  <si>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</si>
  <si>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</si>
  <si>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</si>
  <si>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</si>
  <si>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</si>
  <si>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</si>
  <si>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</si>
  <si>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</si>
  <si>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</si>
  <si>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</si>
  <si>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</si>
  <si>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</si>
  <si>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</si>
  <si>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</si>
  <si>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</si>
  <si>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</si>
  <si>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</si>
  <si>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</si>
  <si>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</si>
  <si>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</si>
  <si>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</si>
  <si>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</si>
  <si>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</si>
  <si>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</si>
  <si>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</si>
  <si>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</si>
  <si>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</si>
  <si>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</si>
  <si>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</si>
  <si>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</si>
  <si>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</si>
  <si>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</si>
  <si>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</si>
  <si>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</si>
  <si>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</si>
  <si>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</si>
  <si>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</si>
  <si>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</si>
  <si>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</si>
  <si>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</si>
  <si>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</si>
  <si>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</si>
  <si>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</si>
  <si>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</si>
  <si>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</si>
  <si>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</si>
  <si>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</si>
  <si>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</si>
  <si>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</si>
  <si>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</si>
  <si>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</si>
  <si>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</si>
  <si>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</si>
  <si>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</si>
  <si>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</si>
  <si>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</si>
  <si>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</si>
  <si>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</si>
  <si>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</si>
  <si>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</si>
  <si>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</si>
  <si>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</si>
  <si>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</si>
  <si>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</si>
  <si>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</si>
  <si>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</si>
  <si>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</si>
  <si>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</si>
  <si>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</si>
  <si>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</si>
  <si>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</si>
  <si>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</si>
  <si>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</si>
  <si>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</si>
  <si>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</si>
  <si>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</si>
  <si>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</si>
  <si>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</si>
  <si>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</si>
  <si>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</si>
  <si>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</si>
  <si>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</si>
  <si>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</si>
  <si>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</si>
  <si>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</si>
  <si>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</si>
  <si>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</si>
  <si>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</si>
  <si>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</si>
  <si>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</si>
  <si>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</si>
  <si>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</si>
  <si>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</si>
  <si>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</si>
  <si>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</si>
  <si>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</si>
  <si>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</si>
  <si>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</si>
  <si>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</si>
  <si>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</si>
  <si>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</si>
  <si>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</si>
  <si>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</si>
  <si>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</si>
  <si>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</si>
  <si>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</si>
  <si>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</si>
  <si>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</si>
  <si>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</si>
  <si>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</si>
  <si>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</si>
  <si>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</si>
  <si>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</si>
  <si>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</si>
  <si>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</si>
  <si>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</si>
  <si>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</si>
  <si>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</si>
  <si>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</si>
  <si>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</si>
  <si>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</si>
  <si>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</si>
  <si>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</si>
  <si>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</si>
  <si>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</si>
  <si>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</si>
  <si>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</si>
  <si>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</si>
  <si>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</si>
  <si>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</si>
  <si>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</si>
  <si>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</si>
  <si>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</si>
  <si>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</si>
  <si>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</si>
  <si>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</si>
  <si>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</si>
  <si>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</si>
  <si>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</si>
  <si>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</si>
  <si>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</si>
  <si>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</si>
  <si>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</si>
  <si>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</si>
  <si>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</si>
  <si>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</si>
  <si>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</si>
  <si>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</si>
  <si>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</si>
  <si>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</si>
  <si>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</si>
  <si>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</si>
  <si>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</si>
  <si>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</si>
  <si>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</si>
  <si>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</si>
  <si>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</si>
  <si>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</si>
  <si>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</si>
  <si>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</si>
  <si>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</si>
  <si>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</si>
  <si>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</si>
  <si>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</si>
  <si>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</si>
  <si>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</si>
  <si>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</si>
  <si>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</si>
  <si>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</si>
  <si>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</si>
  <si>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</si>
  <si>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</si>
  <si>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</si>
  <si>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</si>
  <si>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</si>
  <si>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</si>
  <si>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</si>
  <si>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</si>
  <si>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</si>
  <si>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</si>
  <si>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</si>
  <si>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</si>
  <si>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</si>
  <si>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</si>
  <si>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</si>
  <si>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</si>
  <si>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</si>
  <si>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</si>
  <si>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</si>
  <si>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</si>
  <si>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</si>
  <si>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</si>
  <si>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</si>
  <si>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</si>
  <si>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</si>
  <si>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</si>
  <si>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</si>
  <si>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</si>
  <si>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</si>
  <si>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</si>
  <si>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</si>
  <si>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</si>
  <si>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</si>
  <si>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</si>
  <si>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</si>
  <si>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</si>
  <si>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</si>
  <si>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</si>
  <si>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</si>
  <si>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</si>
  <si>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</si>
  <si>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</si>
  <si>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</si>
  <si>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</si>
  <si>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</si>
  <si>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</si>
  <si>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</si>
  <si>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</si>
  <si>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</si>
  <si>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</si>
  <si>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</si>
  <si>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</si>
  <si>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</si>
  <si>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</si>
  <si>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</si>
  <si>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</si>
  <si>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</si>
  <si>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</si>
  <si>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</si>
  <si>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</si>
  <si>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</si>
  <si>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</si>
  <si>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</si>
  <si>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</si>
  <si>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</si>
  <si>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</si>
  <si>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</si>
  <si>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</si>
  <si>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</si>
  <si>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</si>
  <si>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</si>
  <si>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</si>
  <si>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</si>
  <si>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</si>
  <si>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</si>
  <si>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</si>
  <si>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</si>
  <si>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</si>
  <si>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</si>
  <si>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</si>
  <si>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</si>
  <si>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</si>
  <si>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</si>
  <si>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</si>
  <si>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</si>
  <si>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</si>
  <si>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</si>
  <si>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</si>
  <si>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</si>
  <si>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</si>
  <si>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</si>
  <si>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</si>
  <si>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</si>
  <si>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</si>
  <si>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</si>
  <si>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</si>
  <si>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</si>
  <si>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</si>
  <si>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</si>
  <si>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</si>
  <si>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</si>
  <si>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</si>
  <si>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</si>
  <si>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</si>
  <si>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</si>
  <si>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</si>
  <si>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</si>
  <si>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</si>
  <si>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</si>
  <si>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</si>
  <si>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</si>
  <si>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</si>
  <si>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</si>
  <si>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</si>
  <si>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</si>
  <si>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</si>
  <si>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</si>
  <si>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</si>
  <si>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</si>
  <si>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</si>
  <si>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</si>
  <si>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</si>
  <si>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</si>
  <si>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</si>
  <si>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</si>
  <si>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</si>
  <si>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</si>
  <si>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</si>
  <si>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</si>
  <si>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</si>
  <si>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</si>
  <si>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</si>
  <si>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</si>
  <si>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</si>
  <si>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</si>
  <si>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</si>
  <si>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</si>
  <si>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</si>
  <si>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</si>
  <si>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</si>
  <si>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</si>
  <si>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</si>
  <si>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</si>
  <si>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</si>
  <si>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</si>
  <si>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</si>
  <si>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</si>
  <si>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</si>
  <si>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</si>
  <si>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</si>
  <si>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</si>
  <si>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</si>
  <si>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</si>
  <si>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</si>
  <si>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</si>
  <si>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</si>
  <si>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</si>
  <si>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</si>
  <si>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</si>
  <si>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</si>
  <si>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</si>
  <si>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</si>
  <si>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</si>
  <si>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</si>
  <si>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</si>
  <si>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</si>
  <si>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</si>
  <si>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</si>
  <si>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</si>
  <si>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</si>
  <si>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</si>
  <si>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</si>
  <si>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</si>
  <si>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</si>
  <si>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</si>
  <si>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</si>
  <si>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</si>
  <si>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</si>
  <si>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</si>
  <si>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</si>
  <si>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</si>
  <si>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</si>
  <si>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</si>
  <si>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</si>
  <si>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</si>
  <si>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</si>
  <si>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</si>
  <si>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</si>
  <si>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</si>
  <si>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</si>
  <si>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</si>
  <si>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</si>
  <si>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</si>
  <si>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</si>
  <si>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</si>
  <si>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</si>
  <si>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</si>
  <si>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</si>
  <si>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</si>
  <si>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</si>
  <si>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</si>
  <si>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</si>
  <si>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</si>
  <si>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</si>
  <si>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</si>
  <si>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</si>
  <si>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</si>
  <si>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</si>
  <si>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</si>
  <si>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</si>
  <si>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</si>
  <si>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</si>
  <si>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</si>
  <si>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</si>
  <si>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</si>
  <si>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</si>
  <si>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</si>
  <si>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</si>
  <si>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</si>
  <si>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</si>
  <si>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</si>
  <si>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</si>
  <si>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</si>
  <si>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</si>
  <si>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</si>
  <si>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</si>
  <si>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</si>
  <si>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</si>
  <si>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</si>
  <si>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</si>
  <si>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</si>
  <si>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</si>
  <si>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</si>
  <si>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</si>
  <si>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</si>
  <si>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</si>
  <si>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</si>
  <si>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</si>
  <si>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</si>
  <si>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</si>
  <si>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</si>
  <si>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</si>
  <si>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</si>
  <si>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</si>
  <si>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</si>
  <si>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</si>
  <si>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</si>
  <si>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</si>
  <si>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</si>
  <si>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</si>
  <si>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</si>
  <si>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</si>
  <si>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</si>
  <si>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</si>
  <si>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</si>
  <si>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</si>
  <si>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</si>
  <si>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</si>
  <si>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</si>
  <si>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</si>
  <si>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</si>
  <si>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</si>
  <si>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</si>
  <si>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</si>
  <si>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</si>
  <si>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</si>
  <si>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</si>
  <si>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</si>
  <si>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</si>
  <si>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</si>
  <si>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</si>
  <si>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</si>
  <si>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</si>
  <si>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</si>
  <si>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</si>
  <si>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</si>
  <si>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</si>
  <si>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</si>
  <si>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</si>
  <si>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</si>
  <si>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</si>
  <si>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</si>
  <si>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</si>
  <si>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</si>
  <si>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</si>
  <si>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</si>
  <si>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</si>
  <si>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</si>
  <si>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</si>
  <si>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</si>
  <si>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</si>
  <si>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</si>
  <si>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</si>
  <si>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</si>
  <si>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</si>
  <si>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</si>
  <si>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</si>
  <si>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</si>
  <si>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</si>
  <si>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</si>
  <si>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</si>
  <si>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</si>
  <si>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</si>
  <si>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</si>
  <si>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</si>
  <si>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</si>
  <si>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</si>
  <si>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</si>
  <si>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</si>
  <si>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</si>
  <si>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</si>
  <si>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</si>
  <si>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</si>
  <si>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</si>
  <si>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</si>
  <si>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</si>
  <si>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</si>
  <si>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</si>
  <si>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</si>
  <si>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</si>
  <si>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</si>
  <si>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</si>
  <si>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</si>
  <si>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</si>
  <si>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</si>
  <si>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</si>
  <si>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</si>
  <si>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</si>
  <si>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</si>
  <si>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</si>
  <si>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</si>
  <si>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</si>
  <si>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</si>
  <si>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</si>
  <si>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</si>
  <si>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</si>
  <si>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</si>
  <si>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</si>
  <si>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</si>
  <si>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</si>
  <si>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</si>
  <si>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</si>
  <si>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</si>
  <si>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</si>
  <si>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</si>
  <si>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</si>
  <si>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</si>
  <si>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</si>
  <si>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</si>
  <si>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</si>
  <si>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</si>
  <si>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</si>
  <si>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</si>
  <si>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</si>
  <si>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</si>
  <si>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</si>
  <si>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</si>
  <si>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</si>
  <si>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</si>
  <si>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</si>
  <si>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</si>
  <si>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</si>
  <si>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</si>
  <si>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</si>
  <si>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</si>
  <si>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</si>
  <si>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</si>
  <si>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</si>
  <si>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</si>
  <si>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</si>
  <si>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</si>
  <si>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</si>
  <si>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</si>
  <si>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</si>
  <si>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</si>
  <si>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</si>
  <si>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</si>
  <si>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</si>
  <si>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</si>
  <si>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</si>
  <si>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</si>
  <si>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</si>
  <si>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</si>
  <si>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</si>
  <si>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</si>
  <si>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</si>
  <si>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</si>
  <si>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</si>
  <si>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</si>
  <si>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</si>
  <si>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</si>
  <si>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</si>
  <si>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</si>
  <si>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</si>
  <si>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</si>
  <si>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</si>
  <si>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</si>
  <si>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</si>
  <si>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</si>
  <si>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</si>
  <si>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</si>
  <si>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</si>
  <si>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</si>
  <si>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</si>
  <si>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</si>
  <si>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</si>
  <si>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</si>
  <si>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</si>
  <si>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</si>
  <si>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</si>
  <si>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</si>
  <si>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</si>
  <si>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</si>
  <si>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</si>
  <si>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</si>
  <si>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</si>
  <si>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</si>
  <si>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</si>
  <si>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</si>
  <si>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</si>
  <si>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</si>
  <si>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</si>
  <si>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</si>
  <si>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</si>
  <si>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</si>
  <si>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</si>
  <si>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</si>
  <si>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</si>
  <si>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</si>
  <si>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</si>
  <si>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</si>
  <si>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</si>
  <si>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</si>
  <si>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</si>
  <si>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</si>
  <si>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</si>
  <si>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</si>
  <si>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</si>
  <si>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</si>
  <si>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</si>
  <si>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</si>
  <si>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</si>
  <si>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</si>
  <si>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</si>
  <si>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</si>
  <si>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</si>
  <si>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</si>
  <si>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</si>
  <si>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</si>
  <si>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</si>
  <si>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</si>
  <si>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</si>
  <si>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</si>
  <si>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</si>
  <si>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</si>
  <si>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</si>
  <si>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</si>
  <si>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</si>
  <si>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</si>
  <si>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</si>
  <si>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</si>
  <si>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</si>
  <si>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</si>
  <si>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</si>
  <si>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</si>
  <si>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</si>
  <si>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</si>
  <si>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</si>
  <si>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</si>
  <si>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</si>
  <si>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</si>
  <si>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</si>
  <si>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</si>
  <si>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</si>
  <si>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</si>
  <si>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</si>
  <si>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</si>
  <si>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</si>
  <si>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</si>
  <si>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</si>
  <si>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</si>
  <si>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</si>
  <si>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</si>
  <si>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</si>
  <si>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</si>
  <si>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</si>
  <si>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</si>
  <si>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</si>
  <si>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</si>
  <si>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</si>
  <si>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</si>
  <si>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</si>
  <si>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</si>
  <si>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</si>
  <si>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</si>
  <si>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</si>
  <si>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</si>
  <si>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</si>
  <si>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</si>
  <si>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</si>
  <si>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</si>
  <si>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</si>
  <si>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</si>
  <si>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</si>
  <si>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</si>
  <si>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</si>
  <si>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</si>
  <si>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</si>
  <si>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</si>
  <si>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</si>
  <si>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</si>
  <si>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</si>
  <si>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</si>
  <si>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</si>
  <si>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</si>
  <si>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</si>
  <si>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</si>
  <si>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</si>
  <si>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</si>
  <si>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</si>
  <si>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</si>
  <si>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</si>
  <si>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</si>
  <si>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</si>
  <si>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</si>
  <si>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</si>
  <si>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</si>
  <si>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</si>
  <si>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</si>
  <si>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</si>
  <si>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</si>
  <si>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</si>
  <si>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</si>
  <si>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</si>
  <si>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</si>
  <si>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</si>
  <si>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</si>
  <si>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</si>
  <si>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</si>
  <si>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</si>
  <si>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</si>
  <si>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</si>
  <si>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</si>
  <si>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</si>
  <si>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</si>
  <si>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</si>
  <si>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</si>
  <si>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</si>
  <si>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</si>
  <si>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</si>
  <si>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</si>
  <si>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</si>
  <si>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</si>
  <si>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</si>
  <si>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</si>
  <si>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</si>
  <si>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</si>
  <si>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</si>
  <si>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</si>
  <si>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</si>
  <si>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</si>
  <si>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</si>
  <si>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</si>
  <si>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</si>
  <si>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</si>
  <si>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</si>
  <si>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</si>
  <si>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</si>
  <si>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</si>
  <si>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</si>
  <si>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</si>
  <si>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</si>
  <si>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</si>
  <si>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</si>
  <si>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</si>
  <si>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</si>
  <si>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</si>
  <si>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</si>
  <si>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</si>
  <si>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</si>
  <si>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</si>
  <si>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</si>
  <si>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</si>
  <si>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</si>
  <si>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</si>
  <si>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</si>
  <si>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</si>
  <si>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</si>
  <si>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</si>
  <si>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</si>
  <si>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</si>
  <si>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</si>
  <si>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</si>
  <si>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</si>
  <si>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</si>
  <si>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</si>
  <si>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</si>
  <si>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</si>
  <si>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</si>
  <si>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</si>
  <si>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</si>
  <si>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</si>
  <si>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</si>
  <si>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</si>
  <si>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</si>
  <si>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</si>
  <si>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</si>
  <si>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</si>
  <si>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</si>
  <si>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</si>
  <si>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</si>
  <si>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</si>
  <si>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</si>
  <si>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</si>
  <si>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</si>
  <si>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</si>
  <si>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</si>
  <si>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</si>
  <si>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</si>
  <si>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</si>
  <si>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</si>
  <si>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</si>
  <si>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</si>
  <si>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</si>
  <si>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</si>
  <si>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</si>
  <si>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</si>
  <si>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</si>
  <si>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</si>
  <si>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</si>
  <si>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</si>
  <si>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</si>
  <si>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</si>
  <si>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</si>
  <si>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</si>
  <si>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</si>
  <si>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</si>
  <si>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</si>
  <si>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</si>
  <si>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</si>
  <si>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</si>
  <si>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</si>
  <si>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</si>
  <si>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</si>
  <si>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</si>
  <si>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</si>
  <si>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</si>
  <si>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</si>
  <si>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</si>
  <si>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</si>
  <si>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</si>
  <si>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</si>
  <si>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</si>
  <si>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</si>
  <si>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</si>
  <si>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</si>
  <si>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</si>
  <si>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</si>
  <si>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</si>
  <si>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</si>
  <si>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</si>
  <si>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</si>
  <si>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</si>
  <si>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</si>
  <si>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</si>
  <si>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</si>
  <si>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</si>
  <si>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</si>
  <si>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</si>
  <si>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</si>
  <si>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</si>
  <si>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</si>
  <si>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</si>
  <si>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</si>
  <si>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</si>
  <si>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</si>
  <si>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</si>
  <si>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</si>
  <si>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</si>
  <si>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</si>
  <si>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</si>
  <si>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</si>
  <si>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</si>
  <si>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</si>
  <si>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</si>
  <si>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</si>
  <si>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</si>
  <si>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</si>
  <si>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</si>
  <si>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</si>
  <si>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</si>
  <si>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</si>
  <si>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</si>
  <si>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</si>
  <si>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</si>
  <si>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</si>
  <si>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</si>
  <si>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</si>
  <si>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</si>
  <si>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</si>
  <si>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</si>
  <si>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</si>
  <si>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</si>
  <si>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</si>
  <si>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</si>
  <si>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</si>
  <si>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</si>
  <si>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</si>
  <si>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</si>
  <si>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</si>
  <si>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</si>
  <si>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</si>
  <si>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</si>
  <si>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</si>
  <si>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</si>
  <si>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</si>
  <si>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</si>
  <si>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</si>
  <si>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</si>
  <si>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</si>
  <si>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</si>
  <si>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</si>
  <si>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</si>
  <si>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</si>
  <si>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</si>
  <si>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</si>
  <si>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</si>
  <si>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</si>
  <si>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</si>
  <si>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</si>
  <si>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</si>
  <si>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</si>
  <si>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</si>
  <si>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</si>
  <si>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</si>
  <si>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</si>
  <si>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</si>
  <si>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</si>
  <si>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</si>
  <si>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</si>
  <si>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</si>
  <si>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</si>
  <si>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</si>
  <si>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</si>
  <si>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</si>
  <si>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</si>
  <si>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</si>
  <si>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</si>
  <si>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</si>
  <si>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</si>
  <si>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</si>
  <si>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</si>
  <si>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</si>
  <si>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</si>
  <si>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</si>
  <si>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</si>
  <si>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</si>
  <si>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</si>
  <si>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</si>
  <si>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</si>
  <si>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</si>
  <si>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</si>
  <si>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</si>
  <si>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</si>
  <si>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</si>
  <si>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</si>
  <si>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</si>
  <si>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</si>
  <si>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</si>
  <si>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</si>
  <si>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</si>
  <si>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</si>
  <si>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</si>
  <si>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</si>
  <si>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</si>
  <si>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</si>
  <si>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</si>
  <si>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</si>
  <si>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</si>
  <si>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</si>
  <si>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</si>
  <si>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</si>
  <si>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</si>
  <si>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</si>
  <si>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</si>
  <si>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</si>
  <si>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</si>
  <si>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</si>
  <si>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</si>
  <si>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</si>
  <si>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</si>
  <si>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</si>
  <si>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</si>
  <si>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</si>
  <si>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</si>
  <si>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</si>
  <si>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</si>
  <si>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</si>
  <si>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</si>
  <si>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</si>
  <si>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</si>
  <si>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</si>
  <si>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</si>
  <si>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</si>
  <si>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</si>
  <si>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</si>
  <si>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</si>
  <si>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</si>
  <si>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</si>
  <si>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</si>
  <si>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</si>
  <si>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</si>
  <si>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</si>
  <si>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</si>
  <si>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</si>
  <si>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</si>
  <si>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</si>
  <si>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</si>
  <si>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</si>
  <si>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</si>
  <si>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</si>
  <si>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</si>
  <si>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</si>
  <si>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</si>
  <si>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</si>
  <si>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</si>
  <si>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</si>
  <si>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</si>
  <si>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</si>
  <si>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</si>
  <si>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</si>
  <si>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</si>
  <si>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</si>
  <si>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</si>
  <si>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</si>
  <si>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</si>
  <si>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</si>
  <si>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</si>
  <si>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</si>
  <si>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</si>
  <si>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</si>
  <si>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</si>
  <si>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</si>
  <si>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</si>
  <si>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</si>
  <si>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</si>
  <si>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</si>
  <si>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</si>
  <si>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</si>
  <si>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</si>
  <si>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</si>
  <si>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</si>
  <si>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</si>
  <si>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</si>
  <si>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</si>
  <si>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</si>
  <si>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</si>
  <si>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</si>
  <si>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</si>
  <si>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</si>
  <si>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</si>
  <si>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</si>
  <si>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</si>
  <si>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</si>
  <si>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</si>
  <si>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</si>
  <si>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</si>
  <si>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</si>
  <si>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</si>
  <si>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</si>
  <si>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</si>
  <si>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</si>
  <si>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</si>
  <si>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</si>
  <si>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</si>
  <si>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</si>
  <si>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</si>
  <si>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</si>
  <si>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</si>
  <si>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</si>
  <si>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</si>
  <si>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</si>
  <si>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</si>
  <si>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</si>
  <si>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</si>
  <si>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</si>
  <si>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</si>
  <si>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</si>
  <si>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</si>
  <si>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</si>
  <si>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</si>
  <si>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</si>
  <si>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</si>
  <si>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</si>
  <si>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</si>
  <si>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</si>
  <si>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</si>
  <si>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</si>
  <si>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</si>
  <si>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</si>
  <si>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</si>
  <si>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</si>
  <si>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</si>
  <si>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</si>
  <si>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</si>
  <si>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</si>
  <si>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</si>
  <si>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</si>
  <si>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</si>
  <si>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</si>
  <si>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</si>
  <si>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</si>
  <si>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</si>
  <si>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</si>
  <si>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</si>
  <si>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</si>
  <si>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</si>
  <si>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</si>
  <si>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</si>
  <si>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</si>
  <si>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</si>
  <si>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</si>
  <si>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</si>
  <si>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</si>
  <si>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</si>
  <si>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</si>
  <si>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</si>
  <si>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</si>
  <si>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</si>
  <si>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</si>
  <si>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</si>
  <si>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</si>
  <si>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</si>
  <si>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</si>
  <si>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</si>
  <si>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</si>
  <si>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</si>
  <si>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</si>
  <si>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</si>
  <si>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</si>
  <si>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</si>
  <si>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</si>
  <si>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</si>
  <si>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</si>
  <si>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</si>
  <si>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</si>
  <si>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</si>
  <si>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</si>
  <si>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</si>
  <si>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</si>
  <si>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</si>
  <si>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</si>
  <si>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</si>
  <si>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</si>
  <si>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</si>
  <si>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</si>
  <si>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</si>
  <si>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</si>
  <si>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</si>
  <si>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</si>
  <si>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</si>
  <si>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</si>
  <si>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</si>
  <si>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</si>
  <si>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</si>
  <si>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</si>
  <si>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</si>
  <si>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</si>
  <si>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</si>
  <si>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</si>
  <si>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</si>
  <si>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</si>
  <si>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</si>
  <si>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</si>
  <si>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</si>
  <si>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</si>
  <si>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</si>
  <si>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</si>
  <si>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</si>
  <si>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</si>
  <si>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</si>
  <si>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</si>
  <si>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</si>
  <si>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</si>
  <si>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</si>
  <si>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</si>
  <si>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</si>
  <si>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</si>
  <si>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</si>
  <si>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</si>
  <si>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</si>
  <si>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</si>
  <si>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</si>
  <si>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</si>
  <si>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</si>
  <si>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</si>
  <si>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</si>
  <si>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</si>
  <si>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</si>
  <si>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</si>
  <si>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</si>
  <si>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</si>
  <si>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</si>
  <si>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</si>
  <si>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</si>
  <si>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</si>
  <si>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</si>
  <si>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</si>
  <si>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</si>
  <si>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</si>
  <si>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</si>
  <si>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</si>
  <si>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</si>
  <si>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</si>
  <si>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</si>
  <si>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</si>
  <si>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</si>
  <si>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</si>
  <si>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</si>
  <si>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</si>
  <si>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</si>
  <si>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</si>
  <si>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</si>
  <si>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</si>
  <si>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</si>
  <si>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</si>
  <si>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</si>
  <si>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</si>
  <si>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</si>
  <si>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</si>
  <si>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</si>
  <si>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</si>
  <si>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</si>
  <si>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</si>
  <si>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</si>
  <si>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</si>
  <si>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</si>
  <si>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</si>
  <si>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</si>
  <si>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</si>
  <si>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</si>
  <si>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</si>
  <si>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</si>
  <si>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</si>
  <si>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</si>
  <si>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</si>
  <si>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</si>
  <si>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</si>
  <si>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</si>
  <si>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</si>
  <si>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</si>
  <si>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</si>
  <si>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</si>
  <si>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</si>
  <si>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</si>
  <si>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</si>
  <si>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</si>
  <si>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</si>
  <si>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</si>
  <si>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</si>
  <si>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</si>
  <si>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</si>
  <si>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</si>
  <si>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</si>
  <si>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</si>
  <si>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</si>
  <si>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</si>
  <si>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</si>
  <si>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</si>
  <si>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</si>
  <si>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</si>
  <si>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</si>
  <si>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</si>
  <si>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</si>
  <si>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</si>
  <si>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</si>
  <si>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</si>
  <si>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</si>
  <si>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</si>
  <si>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</si>
  <si>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</si>
  <si>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</si>
  <si>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</si>
  <si>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</si>
  <si>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</si>
  <si>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</si>
  <si>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</si>
  <si>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</si>
  <si>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</si>
  <si>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</si>
  <si>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</si>
  <si>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</si>
  <si>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</si>
  <si>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</si>
  <si>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</si>
  <si>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</si>
  <si>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</si>
  <si>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</si>
  <si>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</si>
  <si>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</si>
  <si>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</si>
  <si>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</si>
  <si>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</si>
  <si>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</si>
  <si>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</si>
  <si>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</si>
  <si>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</si>
  <si>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</si>
  <si>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</si>
  <si>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</si>
  <si>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</si>
  <si>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</si>
  <si>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</si>
  <si>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</si>
  <si>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</si>
  <si>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</si>
  <si>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</si>
  <si>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</si>
  <si>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</si>
  <si>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</si>
  <si>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</si>
  <si>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</si>
  <si>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</si>
  <si>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</si>
  <si>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</si>
  <si>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</si>
  <si>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</si>
  <si>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</si>
  <si>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</si>
  <si>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</si>
  <si>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</si>
  <si>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</si>
  <si>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</si>
  <si>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</si>
  <si>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</si>
  <si>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</si>
  <si>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</si>
  <si>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</si>
  <si>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</si>
  <si>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</si>
  <si>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</si>
  <si>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</si>
  <si>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</si>
  <si>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</si>
  <si>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</si>
  <si>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</si>
  <si>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</si>
  <si>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</si>
  <si>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</si>
  <si>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</si>
  <si>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</si>
  <si>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</si>
  <si>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</si>
  <si>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</si>
  <si>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</si>
  <si>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</si>
  <si>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</si>
  <si>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</si>
  <si>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</si>
  <si>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</si>
  <si>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</si>
  <si>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</si>
  <si>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</si>
  <si>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</si>
  <si>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</si>
  <si>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</si>
  <si>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</si>
  <si>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</si>
  <si>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</si>
  <si>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</si>
  <si>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</si>
  <si>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</si>
  <si>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</si>
  <si>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</si>
  <si>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</si>
  <si>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</si>
  <si>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</si>
  <si>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</si>
  <si>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</si>
  <si>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</si>
  <si>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</si>
  <si>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</si>
  <si>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</si>
  <si>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</si>
  <si>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</si>
  <si>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</si>
  <si>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</si>
  <si>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</si>
  <si>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</si>
  <si>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</si>
  <si>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</si>
  <si>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</si>
  <si>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</si>
  <si>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</si>
  <si>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</si>
  <si>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</si>
  <si>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</si>
  <si>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</si>
  <si>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</si>
  <si>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</si>
  <si>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</si>
  <si>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</si>
  <si>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</si>
  <si>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</si>
  <si>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</si>
  <si>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</si>
  <si>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</si>
  <si>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</si>
  <si>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</si>
  <si>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</si>
  <si>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</si>
  <si>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</si>
  <si>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</si>
  <si>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</si>
  <si>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</si>
  <si>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</si>
  <si>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</si>
  <si>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</si>
  <si>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</si>
  <si>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</si>
  <si>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</si>
  <si>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</si>
  <si>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</si>
  <si>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</si>
  <si>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</si>
  <si>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</si>
  <si>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</si>
  <si>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</si>
  <si>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</si>
  <si>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</si>
  <si>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</si>
  <si>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</si>
  <si>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</si>
  <si>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</si>
  <si>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</si>
  <si>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</si>
  <si>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</si>
  <si>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</si>
  <si>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</si>
  <si>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</si>
  <si>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</si>
  <si>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</si>
  <si>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</si>
  <si>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</si>
  <si>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</si>
  <si>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</si>
  <si>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</si>
  <si>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</si>
  <si>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</si>
  <si>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</si>
  <si>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</si>
  <si>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</si>
  <si>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</si>
  <si>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</si>
  <si>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</si>
  <si>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</si>
  <si>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</si>
  <si>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</si>
  <si>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</si>
  <si>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</si>
  <si>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</si>
  <si>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</si>
  <si>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</si>
  <si>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</si>
  <si>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</si>
  <si>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</si>
  <si>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</si>
  <si>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</si>
  <si>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</si>
  <si>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</si>
  <si>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</si>
  <si>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</si>
  <si>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</si>
  <si>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</si>
  <si>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</si>
  <si>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</si>
  <si>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</si>
  <si>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</si>
  <si>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</si>
  <si>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</si>
  <si>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</si>
  <si>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</si>
  <si>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</si>
  <si>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</si>
  <si>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</si>
  <si>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</si>
  <si>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</si>
  <si>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</si>
  <si>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</si>
  <si>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</si>
  <si>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</si>
  <si>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</si>
  <si>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</si>
  <si>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</si>
  <si>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</si>
  <si>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</si>
  <si>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</si>
  <si>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</si>
  <si>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</si>
  <si>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</si>
  <si>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</si>
  <si>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</si>
  <si>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</si>
  <si>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</si>
  <si>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</si>
  <si>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</si>
  <si>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</si>
  <si>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</si>
  <si>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</si>
  <si>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</si>
  <si>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</si>
  <si>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</si>
  <si>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</si>
  <si>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</si>
  <si>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</si>
  <si>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</si>
  <si>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</si>
  <si>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</si>
  <si>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</si>
  <si>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</si>
  <si>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</si>
  <si>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</si>
  <si>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</si>
  <si>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</si>
  <si>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</si>
  <si>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</si>
  <si>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</si>
  <si>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</si>
  <si>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</si>
  <si>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</si>
  <si>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</si>
  <si>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</si>
  <si>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</si>
  <si>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</si>
  <si>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</si>
  <si>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</si>
  <si>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</si>
  <si>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</si>
  <si>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</si>
  <si>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</si>
  <si>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</si>
  <si>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</si>
  <si>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</si>
  <si>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</si>
  <si>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</si>
  <si>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</si>
  <si>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</si>
  <si>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</si>
  <si>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</si>
  <si>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</si>
  <si>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</si>
  <si>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</si>
  <si>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</si>
  <si>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</si>
  <si>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</si>
  <si>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</si>
  <si>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</si>
  <si>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</si>
  <si>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</si>
  <si>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</si>
  <si>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</si>
  <si>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</si>
  <si>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</si>
  <si>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</si>
  <si>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</si>
  <si>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</si>
  <si>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</si>
  <si>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</si>
  <si>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</si>
  <si>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</si>
  <si>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</si>
  <si>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</si>
  <si>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</si>
  <si>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</si>
  <si>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</si>
  <si>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</si>
  <si>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</si>
  <si>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</si>
  <si>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</si>
  <si>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</si>
  <si>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</si>
  <si>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</si>
  <si>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</si>
  <si>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</si>
  <si>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</si>
  <si>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</si>
  <si>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</si>
  <si>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</si>
  <si>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</si>
  <si>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</si>
  <si>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</si>
  <si>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</si>
  <si>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</si>
  <si>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</si>
  <si>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</si>
  <si>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</si>
  <si>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</si>
  <si>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</si>
  <si>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</si>
  <si>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</si>
  <si>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</si>
  <si>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</si>
  <si>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</si>
  <si>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</si>
  <si>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</si>
  <si>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</si>
  <si>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</si>
  <si>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</si>
  <si>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</si>
  <si>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</si>
  <si>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</si>
  <si>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</si>
  <si>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</si>
  <si>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</si>
  <si>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</si>
  <si>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</si>
  <si>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</si>
  <si>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</si>
  <si>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</si>
  <si>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</si>
  <si>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</si>
  <si>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</si>
  <si>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</si>
  <si>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</si>
  <si>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</si>
  <si>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</si>
  <si>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</si>
  <si>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</si>
  <si>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</si>
  <si>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</si>
  <si>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</si>
  <si>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</si>
  <si>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</si>
  <si>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</si>
  <si>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</si>
  <si>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</si>
  <si>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</si>
  <si>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</si>
  <si>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</si>
  <si>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</si>
  <si>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</si>
  <si>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</si>
  <si>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</si>
  <si>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</si>
  <si>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</si>
  <si>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</si>
  <si>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</si>
  <si>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</si>
  <si>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</si>
  <si>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</si>
  <si>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</si>
  <si>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</si>
  <si>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</si>
  <si>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</si>
  <si>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</si>
  <si>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</si>
  <si>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</si>
  <si>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</si>
  <si>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</si>
  <si>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</si>
  <si>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</si>
  <si>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</si>
  <si>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</si>
  <si>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</si>
  <si>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</si>
  <si>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</si>
  <si>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</si>
  <si>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</si>
  <si>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</si>
  <si>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</si>
  <si>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</si>
  <si>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</si>
  <si>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</si>
  <si>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</si>
  <si>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</si>
  <si>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</si>
  <si>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</si>
  <si>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</si>
  <si>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</si>
  <si>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</si>
  <si>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</si>
  <si>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</si>
  <si>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</si>
  <si>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</si>
  <si>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</si>
  <si>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</si>
  <si>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</si>
  <si>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</si>
  <si>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</si>
  <si>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</si>
  <si>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</si>
  <si>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</si>
  <si>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</si>
  <si>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</si>
  <si>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</si>
  <si>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</si>
  <si>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</si>
  <si>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</si>
  <si>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</si>
  <si>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</si>
  <si>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</si>
  <si>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</si>
  <si>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</si>
  <si>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</si>
  <si>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</si>
  <si>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</si>
  <si>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</si>
  <si>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</si>
  <si>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</si>
  <si>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</si>
  <si>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</si>
  <si>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</si>
  <si>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</si>
  <si>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</si>
  <si>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</si>
  <si>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</si>
  <si>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</si>
  <si>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</si>
  <si>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</si>
  <si>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</si>
  <si>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</si>
  <si>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</si>
  <si>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</si>
  <si>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</si>
  <si>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</si>
  <si>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</si>
  <si>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</si>
  <si>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</si>
  <si>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</si>
  <si>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</si>
  <si>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</si>
  <si>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</si>
  <si>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</si>
  <si>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</si>
  <si>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</si>
  <si>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</si>
  <si>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</si>
  <si>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</si>
  <si>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</si>
  <si>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</si>
  <si>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</si>
  <si>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</si>
  <si>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</si>
  <si>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</si>
  <si>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</si>
  <si>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</si>
  <si>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</si>
  <si>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</si>
  <si>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</si>
  <si>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</si>
  <si>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</si>
  <si>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</si>
  <si>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</si>
  <si>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</si>
  <si>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</si>
  <si>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</si>
  <si>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</si>
  <si>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</si>
  <si>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</si>
  <si>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</si>
  <si>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</si>
  <si>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</si>
  <si>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</si>
  <si>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</si>
  <si>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</si>
  <si>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</si>
  <si>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</si>
  <si>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</si>
  <si>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</si>
  <si>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</si>
  <si>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</si>
  <si>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</si>
  <si>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</si>
  <si>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</si>
  <si>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</si>
  <si>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</si>
  <si>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</si>
  <si>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</si>
  <si>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</si>
  <si>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</si>
  <si>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</si>
  <si>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</si>
  <si>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</si>
  <si>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</si>
  <si>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</si>
  <si>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</si>
  <si>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</si>
  <si>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</si>
  <si>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</si>
  <si>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</si>
  <si>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</si>
  <si>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</si>
  <si>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</si>
  <si>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</si>
  <si>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</si>
  <si>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</si>
  <si>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</si>
  <si>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</si>
  <si>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</si>
  <si>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</si>
  <si>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</si>
  <si>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</si>
  <si>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</si>
  <si>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</si>
  <si>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</si>
  <si>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</si>
  <si>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</si>
  <si>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</si>
  <si>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</si>
  <si>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</si>
  <si>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</si>
  <si>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</si>
  <si>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</si>
  <si>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</si>
  <si>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</si>
  <si>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</si>
  <si>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</si>
  <si>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</si>
  <si>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</si>
  <si>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</si>
  <si>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</si>
  <si>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</si>
  <si>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</si>
  <si>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</si>
  <si>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</si>
  <si>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</si>
  <si>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</si>
  <si>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</si>
  <si>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</si>
  <si>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</si>
  <si>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</si>
  <si>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</si>
  <si>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</si>
  <si>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</si>
  <si>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</si>
  <si>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</si>
  <si>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</si>
  <si>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</si>
  <si>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</si>
  <si>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</si>
  <si>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</si>
  <si>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</si>
  <si>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</si>
  <si>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</si>
  <si>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</si>
  <si>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</si>
  <si>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</si>
  <si>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</si>
  <si>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</si>
  <si>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</si>
  <si>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</si>
  <si>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</si>
  <si>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</si>
  <si>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</si>
  <si>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</si>
  <si>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</si>
  <si>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</si>
  <si>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</si>
  <si>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</si>
  <si>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</si>
  <si>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</si>
  <si>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</si>
  <si>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</si>
  <si>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</si>
  <si>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</si>
  <si>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</si>
  <si>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</si>
  <si>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</si>
  <si>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</si>
  <si>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</si>
  <si>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</si>
  <si>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</si>
  <si>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</si>
  <si>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</si>
  <si>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</si>
  <si>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</si>
  <si>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</si>
  <si>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</si>
  <si>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</si>
  <si>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</si>
  <si>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</si>
  <si>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</si>
  <si>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</si>
  <si>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</si>
  <si>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</si>
  <si>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</si>
  <si>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</si>
  <si>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</si>
  <si>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</si>
  <si>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</si>
  <si>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</si>
  <si>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</si>
  <si>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</si>
  <si>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</si>
  <si>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</si>
  <si>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</si>
  <si>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</si>
  <si>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</si>
  <si>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</si>
  <si>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</si>
  <si>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</si>
  <si>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</si>
  <si>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</si>
  <si>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</si>
  <si>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</si>
  <si>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</si>
  <si>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</si>
  <si>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</si>
  <si>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</si>
  <si>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</si>
  <si>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</si>
  <si>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</si>
  <si>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</si>
  <si>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</si>
  <si>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</si>
  <si>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</si>
  <si>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</si>
  <si>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</si>
  <si>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</si>
  <si>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</si>
  <si>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</si>
  <si>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</si>
  <si>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</si>
  <si>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</si>
  <si>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</si>
  <si>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</si>
  <si>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</si>
  <si>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</si>
  <si>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</si>
  <si>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</si>
  <si>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</si>
  <si>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</si>
  <si>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</si>
  <si>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</si>
  <si>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</si>
  <si>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</si>
  <si>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</si>
  <si>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</si>
  <si>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</si>
  <si>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</si>
  <si>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</si>
  <si>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</si>
  <si>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</si>
  <si>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</si>
  <si>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</si>
  <si>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</si>
  <si>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</si>
  <si>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</si>
  <si>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</si>
  <si>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</si>
  <si>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</si>
  <si>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</si>
  <si>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</si>
  <si>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</si>
  <si>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</si>
  <si>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</si>
  <si>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</si>
  <si>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</si>
  <si>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</si>
  <si>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</si>
  <si>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</si>
  <si>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</si>
  <si>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</si>
  <si>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</si>
  <si>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</si>
  <si>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</si>
  <si>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</si>
  <si>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</si>
  <si>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</si>
  <si>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</si>
  <si>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</si>
  <si>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</si>
  <si>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</si>
  <si>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</si>
  <si>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</si>
  <si>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</si>
  <si>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</si>
  <si>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</si>
  <si>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</si>
  <si>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</si>
  <si>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</si>
  <si>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</si>
  <si>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</si>
  <si>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</si>
  <si>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</si>
  <si>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</si>
  <si>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</si>
  <si>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</si>
  <si>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</si>
  <si>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</si>
  <si>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</si>
  <si>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</si>
  <si>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</si>
  <si>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</si>
  <si>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</si>
  <si>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</si>
  <si>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</si>
  <si>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</si>
  <si>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</si>
  <si>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</si>
  <si>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</si>
  <si>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</si>
  <si>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</si>
  <si>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</si>
  <si>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</si>
  <si>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</si>
  <si>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</si>
  <si>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</si>
  <si>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</si>
  <si>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</si>
  <si>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</si>
  <si>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</si>
  <si>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</si>
  <si>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</si>
  <si>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</si>
  <si>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</si>
  <si>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</si>
  <si>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</si>
  <si>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</si>
  <si>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</si>
  <si>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</si>
  <si>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</si>
  <si>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</si>
  <si>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</si>
  <si>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</si>
  <si>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</si>
  <si>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</si>
  <si>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</si>
  <si>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</si>
  <si>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</si>
  <si>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</si>
  <si>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</si>
  <si>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</si>
  <si>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</si>
  <si>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</si>
  <si>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</si>
  <si>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</si>
  <si>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</si>
  <si>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</si>
  <si>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</si>
  <si>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</si>
  <si>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</si>
  <si>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</si>
  <si>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</si>
  <si>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</si>
  <si>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</si>
  <si>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</si>
  <si>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</si>
  <si>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</si>
  <si>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</si>
  <si>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</si>
  <si>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</si>
  <si>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</si>
  <si>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</si>
  <si>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</si>
  <si>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</si>
  <si>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</si>
  <si>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</si>
  <si>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</si>
  <si>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</si>
  <si>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</si>
  <si>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</si>
  <si>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</si>
  <si>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</si>
  <si>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</si>
  <si>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</si>
  <si>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</si>
  <si>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</si>
  <si>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</si>
  <si>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</si>
  <si>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</si>
  <si>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</si>
  <si>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</si>
  <si>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</si>
  <si>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</si>
  <si>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</si>
  <si>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</si>
  <si>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</si>
  <si>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</si>
  <si>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</si>
  <si>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</si>
  <si>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</si>
  <si>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</si>
  <si>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</si>
  <si>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</si>
  <si>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</si>
  <si>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</si>
  <si>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</si>
  <si>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</si>
  <si>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</si>
  <si>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</si>
  <si>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</si>
  <si>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</si>
  <si>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</si>
  <si>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</si>
  <si>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</si>
  <si>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</si>
  <si>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</si>
  <si>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</si>
  <si>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</si>
  <si>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</si>
  <si>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</si>
  <si>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</si>
  <si>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</si>
  <si>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</si>
  <si>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</si>
  <si>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</si>
  <si>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</si>
  <si>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</si>
  <si>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</si>
  <si>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</si>
  <si>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</si>
  <si>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</si>
  <si>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</si>
  <si>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</si>
  <si>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</si>
  <si>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</si>
  <si>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</si>
  <si>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</si>
  <si>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</si>
  <si>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</si>
  <si>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</si>
  <si>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</si>
  <si>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</si>
  <si>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</si>
  <si>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</si>
  <si>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</si>
  <si>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</si>
  <si>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</si>
  <si>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</si>
  <si>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</si>
  <si>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</si>
  <si>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</si>
  <si>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</si>
  <si>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</si>
  <si>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</si>
  <si>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</si>
  <si>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</si>
  <si>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</si>
  <si>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</si>
  <si>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</si>
  <si>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</si>
  <si>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</si>
  <si>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</si>
  <si>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</si>
  <si>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</si>
  <si>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</si>
  <si>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</si>
  <si>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</si>
  <si>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</si>
  <si>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</si>
  <si>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</si>
  <si>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</si>
  <si>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</si>
  <si>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</si>
  <si>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</si>
  <si>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</si>
  <si>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</si>
  <si>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</si>
  <si>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</si>
  <si>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</si>
  <si>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</si>
  <si>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</si>
  <si>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</si>
  <si>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</si>
  <si>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</si>
  <si>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</si>
  <si>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</si>
  <si>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</si>
  <si>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</si>
  <si>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</si>
  <si>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</si>
  <si>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</si>
  <si>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</si>
  <si>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</si>
  <si>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</si>
  <si>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</si>
  <si>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</si>
  <si>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</si>
  <si>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</si>
  <si>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</si>
  <si>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</si>
  <si>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</si>
  <si>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</si>
  <si>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</si>
  <si>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</si>
  <si>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</si>
  <si>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</si>
  <si>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</si>
  <si>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</si>
  <si>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</si>
  <si>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</si>
  <si>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</si>
  <si>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</si>
  <si>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</si>
  <si>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</si>
  <si>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</si>
  <si>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</si>
  <si>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</si>
  <si>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</si>
  <si>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</si>
  <si>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</si>
  <si>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</si>
  <si>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</si>
  <si>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</si>
  <si>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</si>
  <si>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</si>
  <si>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</si>
  <si>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</si>
  <si>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</si>
  <si>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</si>
  <si>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</si>
  <si>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</si>
  <si>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</si>
  <si>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</si>
  <si>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</si>
  <si>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</si>
  <si>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</si>
  <si>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</si>
  <si>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</si>
  <si>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</si>
  <si>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</si>
  <si>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</si>
  <si>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</si>
  <si>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</si>
  <si>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</si>
  <si>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</si>
  <si>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</si>
  <si>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</si>
  <si>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</si>
  <si>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</si>
  <si>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</si>
  <si>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</si>
  <si>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</si>
  <si>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</si>
  <si>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</si>
  <si>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</si>
  <si>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</si>
  <si>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</si>
  <si>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</si>
  <si>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</si>
  <si>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</si>
  <si>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</si>
  <si>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</si>
  <si>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</si>
  <si>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</si>
  <si>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</si>
  <si>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</si>
  <si>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</si>
  <si>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</si>
  <si>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</si>
  <si>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</si>
  <si>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</si>
  <si>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</si>
  <si>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</si>
  <si>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</si>
  <si>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</si>
  <si>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</si>
  <si>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</si>
  <si>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</si>
  <si>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</si>
  <si>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</si>
  <si>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</si>
  <si>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</si>
  <si>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</si>
  <si>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</si>
  <si>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</si>
  <si>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</si>
  <si>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</si>
  <si>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</si>
  <si>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</si>
  <si>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</si>
  <si>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</si>
  <si>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</si>
  <si>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</si>
  <si>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</si>
  <si>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</si>
  <si>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</si>
  <si>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</si>
  <si>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</si>
  <si>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</si>
  <si>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</si>
  <si>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</si>
  <si>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</si>
  <si>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</si>
  <si>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</si>
  <si>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</si>
  <si>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</si>
  <si>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</si>
  <si>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</si>
  <si>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</si>
  <si>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</si>
  <si>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</si>
  <si>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</si>
  <si>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</si>
  <si>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</si>
  <si>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</si>
  <si>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</si>
  <si>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</si>
  <si>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</si>
  <si>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</si>
  <si>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</si>
  <si>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</si>
  <si>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</si>
  <si>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</si>
  <si>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</si>
  <si>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</si>
  <si>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</si>
  <si>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</si>
  <si>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</si>
  <si>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</si>
  <si>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</si>
  <si>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</si>
  <si>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</si>
  <si>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</si>
  <si>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</si>
  <si>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</si>
  <si>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</si>
  <si>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</si>
  <si>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</si>
  <si>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</si>
  <si>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</si>
  <si>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</si>
  <si>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</si>
  <si>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</si>
  <si>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</si>
  <si>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</si>
  <si>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</si>
  <si>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</si>
  <si>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</si>
  <si>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</si>
  <si>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</si>
  <si>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</si>
  <si>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</si>
  <si>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</si>
  <si>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</si>
  <si>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</si>
  <si>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</si>
  <si>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</si>
  <si>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</si>
  <si>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</si>
  <si>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</si>
  <si>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</si>
  <si>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</si>
  <si>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</si>
  <si>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</si>
  <si>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</si>
  <si>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</si>
  <si>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</si>
  <si>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</si>
  <si>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</si>
  <si>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</si>
  <si>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</si>
  <si>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</si>
  <si>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</si>
  <si>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</si>
  <si>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</si>
  <si>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</si>
  <si>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</si>
  <si>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</si>
  <si>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</si>
  <si>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</si>
  <si>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</si>
  <si>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</si>
  <si>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</si>
  <si>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</si>
  <si>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</si>
  <si>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</si>
  <si>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</si>
  <si>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</si>
  <si>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</si>
  <si>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</si>
  <si>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</si>
  <si>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</si>
  <si>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</si>
  <si>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</si>
  <si>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</si>
  <si>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</si>
  <si>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</si>
  <si>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</si>
  <si>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</si>
  <si>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</si>
  <si>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</si>
  <si>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</si>
  <si>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</si>
  <si>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</si>
  <si>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</si>
  <si>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</si>
  <si>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</si>
  <si>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</si>
  <si>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</si>
  <si>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</si>
  <si>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</si>
  <si>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</si>
  <si>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</si>
  <si>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</si>
  <si>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</si>
  <si>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</si>
  <si>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</si>
  <si>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</si>
  <si>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</si>
  <si>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</si>
  <si>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</si>
  <si>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</si>
  <si>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</si>
  <si>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</si>
  <si>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</si>
  <si>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</si>
  <si>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</si>
  <si>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</si>
  <si>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</si>
  <si>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</si>
  <si>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</si>
  <si>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</si>
  <si>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</si>
  <si>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</si>
  <si>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</si>
  <si>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</si>
  <si>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</si>
  <si>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</si>
  <si>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</si>
  <si>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</si>
  <si>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</si>
  <si>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</si>
  <si>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</si>
  <si>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</si>
  <si>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</si>
  <si>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</si>
  <si>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</si>
  <si>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</si>
  <si>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</si>
  <si>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</si>
  <si>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</si>
  <si>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</si>
  <si>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</si>
  <si>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</si>
  <si>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</si>
  <si>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</si>
  <si>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</si>
  <si>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</si>
  <si>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</si>
  <si>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</si>
  <si>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</si>
  <si>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</si>
  <si>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</si>
  <si>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</si>
  <si>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</si>
  <si>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</si>
  <si>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</si>
  <si>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</si>
  <si>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</si>
  <si>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</si>
  <si>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</si>
  <si>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</si>
  <si>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</si>
  <si>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</si>
  <si>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</si>
  <si>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</si>
  <si>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</si>
  <si>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</si>
  <si>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</si>
  <si>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</si>
  <si>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</si>
  <si>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</si>
  <si>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</si>
  <si>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</si>
  <si>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</si>
  <si>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</si>
  <si>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</si>
  <si>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</si>
  <si>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</si>
  <si>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</si>
  <si>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</si>
  <si>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</si>
  <si>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</si>
  <si>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</si>
  <si>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</si>
  <si>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</si>
  <si>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</si>
  <si>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</si>
  <si>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</si>
  <si>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</si>
  <si>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</si>
  <si>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</si>
  <si>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</si>
  <si>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</si>
  <si>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</si>
  <si>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</si>
  <si>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</si>
  <si>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</si>
  <si>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</si>
  <si>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</si>
  <si>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</si>
  <si>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</si>
  <si>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</si>
  <si>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</si>
  <si>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</si>
  <si>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</si>
  <si>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</si>
  <si>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</si>
  <si>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</si>
  <si>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</si>
  <si>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</si>
  <si>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</si>
  <si>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</si>
  <si>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</si>
  <si>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</si>
  <si>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</si>
  <si>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</si>
  <si>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</si>
  <si>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</si>
  <si>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</si>
  <si>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</si>
  <si>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</si>
  <si>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</si>
  <si>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</si>
  <si>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</si>
  <si>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</si>
  <si>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</si>
  <si>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</si>
  <si>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</si>
  <si>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</si>
  <si>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</si>
  <si>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</si>
  <si>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</si>
  <si>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</si>
  <si>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</si>
  <si>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</si>
  <si>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</si>
  <si>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</si>
  <si>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</si>
  <si>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</si>
  <si>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</si>
  <si>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</si>
  <si>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</si>
  <si>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</si>
  <si>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</si>
  <si>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</si>
  <si>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</si>
  <si>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</si>
  <si>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</si>
  <si>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</si>
  <si>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</si>
  <si>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</si>
  <si>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</si>
  <si>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</si>
  <si>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</si>
  <si>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</si>
  <si>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</si>
  <si>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</si>
  <si>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</si>
  <si>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</si>
  <si>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</si>
  <si>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</si>
  <si>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</si>
  <si>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</si>
  <si>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</si>
  <si>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</si>
  <si>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</si>
  <si>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</si>
  <si>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</si>
  <si>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</si>
  <si>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</si>
  <si>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</si>
  <si>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</si>
  <si>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</si>
  <si>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</si>
  <si>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</si>
  <si>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</si>
  <si>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</si>
  <si>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</si>
  <si>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</si>
  <si>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</si>
  <si>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</si>
  <si>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</si>
  <si>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</si>
  <si>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</si>
  <si>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</si>
  <si>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</si>
  <si>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</si>
  <si>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</si>
  <si>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</si>
  <si>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</si>
  <si>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</si>
  <si>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</si>
  <si>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</si>
  <si>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</si>
  <si>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</si>
  <si>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</si>
  <si>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</si>
  <si>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</si>
  <si>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</si>
  <si>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</si>
  <si>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</si>
  <si>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</si>
  <si>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</si>
  <si>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</si>
  <si>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</si>
  <si>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</si>
  <si>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</si>
  <si>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</si>
  <si>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</si>
  <si>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</si>
  <si>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</si>
  <si>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</si>
  <si>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</si>
  <si>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</si>
  <si>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</si>
  <si>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</si>
  <si>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</si>
  <si>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</si>
  <si>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</si>
  <si>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</si>
  <si>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</si>
  <si>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</si>
  <si>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</si>
  <si>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</si>
  <si>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</si>
  <si>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</si>
  <si>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</si>
  <si>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</si>
  <si>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</si>
  <si>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</si>
  <si>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</si>
  <si>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</si>
  <si>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</si>
  <si>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</si>
  <si>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</si>
  <si>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</si>
  <si>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</si>
  <si>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</si>
  <si>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</si>
  <si>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</si>
  <si>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</si>
  <si>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</si>
  <si>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</si>
  <si>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</si>
  <si>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</si>
  <si>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</si>
  <si>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</si>
  <si>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</si>
  <si>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</si>
  <si>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</si>
  <si>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</si>
  <si>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</si>
  <si>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</si>
  <si>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</si>
  <si>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</si>
  <si>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</si>
  <si>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</si>
  <si>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</si>
  <si>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</si>
  <si>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</si>
  <si>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</si>
  <si>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</si>
  <si>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</si>
  <si>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</si>
  <si>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</si>
  <si>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</si>
  <si>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</si>
  <si>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</si>
  <si>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</si>
  <si>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</si>
  <si>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</si>
  <si>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</si>
  <si>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</si>
  <si>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</si>
  <si>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</si>
  <si>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</si>
  <si>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</si>
  <si>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</si>
  <si>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</si>
  <si>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</si>
  <si>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</si>
  <si>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</si>
  <si>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</si>
  <si>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</si>
  <si>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</si>
  <si>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</si>
  <si>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</si>
  <si>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</si>
  <si>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</si>
  <si>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</si>
  <si>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</si>
  <si>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</si>
  <si>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</si>
  <si>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</si>
  <si>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</si>
  <si>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</si>
  <si>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</si>
  <si>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</si>
  <si>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</si>
  <si>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</si>
  <si>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</si>
  <si>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</si>
  <si>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</si>
  <si>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</si>
  <si>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</si>
  <si>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</si>
  <si>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</si>
  <si>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</si>
  <si>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</si>
  <si>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</si>
  <si>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</si>
  <si>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</si>
  <si>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</si>
  <si>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</si>
  <si>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</si>
  <si>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</si>
  <si>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</si>
  <si>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</si>
  <si>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</si>
  <si>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</si>
  <si>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</si>
  <si>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</si>
  <si>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</si>
  <si>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</si>
  <si>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</si>
  <si>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</si>
  <si>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</si>
  <si>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</si>
  <si>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</si>
  <si>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</si>
  <si>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</si>
  <si>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</si>
  <si>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</si>
  <si>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</si>
  <si>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</si>
  <si>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</si>
  <si>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</si>
  <si>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</si>
  <si>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</si>
  <si>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</si>
  <si>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</si>
  <si>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</si>
  <si>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</si>
  <si>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</si>
  <si>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</si>
  <si>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</si>
  <si>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</si>
  <si>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</si>
  <si>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</si>
  <si>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</si>
  <si>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</si>
  <si>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</si>
  <si>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</si>
  <si>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</si>
  <si>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</si>
  <si>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</si>
  <si>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</si>
  <si>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</si>
  <si>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</si>
  <si>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</si>
  <si>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</si>
  <si>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</si>
  <si>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</si>
  <si>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</si>
  <si>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</si>
  <si>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</si>
  <si>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</si>
  <si>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</si>
  <si>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</si>
  <si>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</si>
  <si>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</si>
  <si>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</si>
  <si>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</si>
  <si>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</si>
  <si>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</si>
  <si>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</si>
  <si>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</si>
  <si>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</si>
  <si>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</si>
  <si>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</si>
  <si>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</si>
  <si>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</si>
  <si>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</si>
  <si>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</si>
  <si>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</si>
  <si>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</si>
  <si>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</si>
  <si>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</si>
  <si>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</si>
  <si>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</si>
  <si>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</si>
  <si>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</si>
  <si>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</si>
  <si>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</si>
  <si>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</si>
  <si>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</si>
  <si>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</si>
  <si>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</si>
  <si>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</si>
  <si>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</si>
  <si>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</si>
  <si>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</si>
  <si>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</si>
  <si>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</si>
  <si>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</si>
  <si>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</si>
  <si>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</si>
  <si>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</si>
  <si>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</si>
  <si>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</si>
  <si>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</si>
  <si>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</si>
  <si>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</si>
  <si>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</si>
  <si>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</si>
  <si>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</si>
  <si>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</si>
  <si>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</si>
  <si>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</si>
  <si>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</si>
  <si>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</si>
  <si>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</si>
  <si>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</si>
  <si>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</si>
  <si>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</si>
  <si>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</si>
  <si>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</si>
  <si>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</si>
  <si>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</si>
  <si>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</si>
  <si>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</si>
  <si>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</si>
  <si>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</si>
  <si>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</si>
  <si>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</si>
  <si>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</si>
  <si>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</si>
  <si>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</si>
  <si>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</si>
  <si>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</si>
  <si>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</si>
  <si>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</si>
  <si>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</si>
  <si>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</si>
  <si>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</si>
  <si>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</si>
  <si>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</si>
  <si>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</si>
  <si>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</si>
  <si>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</si>
  <si>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</si>
  <si>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</si>
  <si>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</si>
  <si>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</si>
  <si>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</si>
  <si>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</si>
  <si>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</si>
  <si>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</si>
  <si>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</si>
  <si>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</si>
  <si>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</si>
  <si>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</si>
  <si>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</si>
  <si>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</si>
  <si>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</si>
  <si>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</si>
  <si>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</si>
  <si>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</si>
  <si>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</si>
  <si>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</si>
  <si>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</si>
  <si>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</si>
  <si>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</si>
  <si>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</si>
  <si>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</si>
  <si>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</si>
  <si>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</si>
  <si>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</si>
  <si>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</si>
  <si>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</si>
  <si>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</si>
  <si>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</si>
  <si>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</si>
  <si>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</si>
  <si>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</si>
  <si>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</si>
  <si>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</si>
  <si>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</si>
  <si>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</si>
  <si>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</si>
  <si>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</si>
  <si>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</si>
  <si>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</si>
  <si>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</si>
  <si>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</si>
  <si>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</si>
  <si>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</si>
  <si>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</si>
  <si>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</si>
  <si>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</si>
  <si>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</si>
  <si>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</si>
  <si>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</si>
  <si>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</si>
  <si>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</si>
  <si>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</si>
  <si>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</si>
  <si>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</si>
  <si>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</si>
  <si>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</si>
  <si>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</si>
  <si>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</si>
  <si>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</si>
  <si>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</si>
  <si>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</si>
  <si>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</si>
  <si>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</si>
  <si>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</si>
  <si>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</si>
  <si>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</si>
  <si>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</si>
  <si>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</si>
  <si>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</si>
  <si>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</si>
  <si>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</si>
  <si>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</si>
  <si>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</si>
  <si>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</si>
  <si>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</si>
  <si>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</si>
  <si>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</si>
  <si>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</si>
  <si>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</si>
  <si>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</si>
  <si>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</si>
  <si>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</si>
  <si>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</si>
  <si>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</si>
  <si>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</si>
  <si>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</si>
  <si>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</si>
  <si>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</si>
  <si>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</si>
  <si>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</si>
  <si>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</si>
  <si>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</si>
  <si>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</si>
  <si>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</si>
  <si>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</si>
  <si>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</si>
  <si>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</si>
  <si>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</si>
  <si>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</si>
  <si>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</si>
  <si>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</si>
  <si>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</si>
  <si>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</si>
  <si>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</si>
  <si>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</si>
  <si>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</si>
  <si>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</si>
  <si>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</si>
  <si>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</si>
  <si>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</si>
  <si>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</si>
  <si>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</si>
  <si>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</si>
  <si>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</si>
  <si>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</si>
  <si>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</si>
  <si>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</si>
  <si>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</si>
  <si>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</si>
  <si>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</si>
  <si>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</si>
  <si>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</si>
  <si>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</si>
  <si>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</si>
  <si>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</si>
  <si>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</si>
  <si>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</si>
  <si>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</si>
  <si>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</si>
  <si>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</si>
  <si>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</si>
  <si>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</si>
  <si>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</si>
  <si>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</si>
  <si>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</si>
  <si>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</si>
  <si>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</si>
  <si>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</si>
  <si>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</si>
  <si>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</si>
  <si>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</si>
  <si>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</si>
  <si>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</si>
  <si>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</si>
  <si>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</si>
  <si>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</si>
  <si>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</si>
  <si>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</si>
  <si>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</si>
  <si>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</si>
  <si>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</si>
  <si>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</si>
  <si>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</si>
  <si>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</si>
  <si>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</si>
  <si>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</si>
  <si>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</si>
  <si>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</si>
  <si>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</si>
  <si>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</si>
  <si>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</si>
  <si>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</si>
  <si>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</si>
  <si>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</si>
  <si>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</si>
  <si>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</si>
  <si>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</si>
  <si>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</si>
  <si>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</si>
  <si>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</si>
  <si>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</si>
  <si>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</si>
  <si>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</si>
  <si>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</si>
  <si>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</si>
  <si>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</si>
  <si>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</si>
  <si>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</si>
  <si>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</si>
  <si>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</si>
  <si>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</si>
  <si>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</si>
  <si>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</si>
  <si>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</si>
  <si>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</si>
  <si>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</si>
  <si>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</si>
  <si>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</si>
  <si>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</si>
  <si>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</si>
  <si>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</si>
  <si>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</si>
  <si>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</si>
  <si>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</si>
  <si>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</si>
  <si>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</si>
  <si>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</si>
  <si>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</si>
  <si>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</si>
  <si>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</si>
  <si>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</si>
  <si>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</si>
  <si>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</si>
  <si>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</si>
  <si>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</si>
  <si>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</si>
  <si>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</si>
  <si>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</si>
  <si>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</si>
  <si>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</si>
  <si>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</si>
  <si>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</si>
  <si>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</si>
  <si>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</si>
  <si>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</si>
  <si>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</si>
  <si>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</si>
  <si>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</si>
  <si>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</si>
  <si>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</si>
  <si>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</si>
  <si>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</si>
  <si>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</si>
  <si>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</si>
  <si>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</si>
  <si>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</si>
  <si>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</si>
  <si>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</si>
  <si>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</si>
  <si>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</si>
  <si>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</si>
  <si>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</si>
  <si>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</si>
  <si>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</si>
  <si>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</si>
  <si>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</si>
  <si>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</si>
  <si>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</si>
  <si>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</si>
  <si>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</si>
  <si>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</si>
  <si>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</si>
  <si>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</si>
  <si>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</si>
  <si>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</si>
  <si>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</si>
  <si>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</si>
  <si>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</si>
  <si>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</si>
  <si>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</si>
  <si>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</si>
  <si>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</si>
  <si>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</si>
  <si>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</si>
  <si>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</si>
  <si>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</si>
  <si>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</si>
  <si>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</si>
  <si>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</si>
  <si>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</si>
  <si>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</si>
  <si>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</si>
  <si>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</si>
  <si>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</si>
  <si>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</si>
  <si>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</si>
  <si>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</si>
  <si>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</si>
  <si>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</si>
  <si>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</si>
  <si>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</si>
  <si>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</si>
  <si>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</si>
  <si>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</si>
  <si>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</si>
  <si>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</si>
  <si>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</si>
  <si>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</si>
  <si>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</si>
  <si>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</si>
  <si>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</si>
  <si>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</si>
  <si>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</si>
  <si>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</si>
  <si>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</si>
  <si>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</si>
  <si>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</si>
  <si>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</si>
  <si>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</si>
  <si>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</si>
  <si>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</si>
  <si>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</si>
  <si>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</si>
  <si>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</si>
  <si>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</si>
  <si>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</si>
  <si>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</si>
  <si>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</si>
  <si>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</si>
  <si>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</si>
  <si>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</si>
  <si>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</si>
  <si>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</si>
  <si>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</si>
  <si>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</si>
  <si>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</si>
  <si>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</si>
  <si>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</si>
  <si>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</si>
  <si>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</si>
  <si>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</si>
  <si>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</si>
  <si>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</si>
  <si>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</si>
  <si>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</si>
  <si>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</si>
  <si>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</si>
  <si>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</si>
  <si>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</si>
  <si>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</si>
  <si>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</si>
  <si>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</si>
  <si>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</si>
  <si>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</si>
  <si>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</si>
  <si>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</si>
  <si>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</si>
  <si>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</si>
  <si>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</si>
  <si>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</si>
  <si>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</si>
  <si>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</si>
  <si>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</si>
  <si>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</si>
  <si>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</si>
  <si>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</si>
  <si>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</si>
  <si>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</si>
  <si>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</si>
  <si>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</si>
  <si>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</si>
  <si>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</si>
  <si>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</si>
  <si>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</si>
  <si>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</si>
  <si>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</si>
  <si>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</si>
  <si>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</si>
  <si>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</si>
  <si>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</si>
  <si>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</si>
  <si>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</si>
  <si>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</si>
  <si>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</si>
  <si>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</si>
  <si>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</si>
  <si>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</si>
  <si>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</si>
  <si>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</si>
  <si>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</si>
  <si>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</si>
  <si>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</si>
  <si>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</si>
  <si>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</si>
  <si>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</si>
  <si>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</si>
  <si>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</si>
  <si>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</si>
  <si>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</si>
  <si>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</si>
  <si>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</si>
  <si>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</si>
  <si>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</si>
  <si>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</si>
  <si>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</si>
  <si>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</si>
  <si>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</si>
  <si>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</si>
  <si>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</si>
  <si>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</si>
  <si>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</si>
  <si>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</si>
  <si>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</si>
  <si>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</si>
  <si>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</si>
  <si>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</si>
  <si>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</si>
  <si>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</si>
  <si>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</si>
  <si>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</si>
  <si>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</si>
  <si>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</si>
  <si>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</si>
  <si>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</si>
  <si>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</si>
  <si>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</si>
  <si>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</si>
  <si>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</si>
  <si>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</si>
  <si>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</si>
  <si>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</si>
  <si>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</si>
  <si>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</si>
  <si>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</si>
  <si>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</si>
  <si>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</si>
  <si>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</si>
  <si>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</si>
  <si>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</si>
  <si>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</si>
  <si>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</si>
  <si>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</si>
  <si>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</si>
  <si>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</si>
  <si>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</si>
  <si>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</si>
  <si>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</si>
  <si>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</si>
  <si>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</si>
  <si>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</si>
  <si>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</si>
  <si>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</si>
  <si>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</si>
  <si>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</si>
  <si>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</si>
  <si>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</si>
  <si>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</si>
  <si>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</si>
  <si>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</si>
  <si>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</si>
  <si>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</si>
  <si>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</si>
  <si>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</si>
  <si>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</si>
  <si>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</si>
  <si>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</si>
  <si>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</si>
  <si>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</si>
  <si>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</si>
  <si>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</si>
  <si>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</si>
  <si>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</si>
  <si>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</si>
  <si>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</si>
  <si>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</si>
  <si>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</si>
  <si>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</si>
  <si>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</si>
  <si>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</si>
  <si>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</si>
  <si>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</si>
  <si>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</si>
  <si>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</si>
  <si>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</si>
  <si>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</si>
  <si>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</si>
  <si>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</si>
  <si>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</si>
  <si>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</si>
  <si>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</si>
  <si>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</si>
  <si>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</si>
  <si>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</si>
  <si>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</si>
  <si>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</si>
  <si>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</si>
  <si>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</si>
  <si>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</si>
  <si>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</si>
  <si>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</si>
  <si>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</si>
  <si>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</si>
  <si>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</si>
  <si>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</si>
  <si>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</si>
  <si>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</si>
  <si>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</si>
  <si>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</si>
  <si>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</si>
  <si>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</si>
  <si>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</si>
  <si>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</si>
  <si>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</si>
  <si>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</si>
  <si>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</si>
  <si>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</si>
  <si>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</si>
  <si>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</si>
  <si>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</si>
  <si>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</si>
  <si>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</si>
  <si>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</si>
  <si>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</si>
  <si>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</si>
  <si>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</si>
  <si>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</si>
  <si>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</si>
  <si>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</si>
  <si>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</si>
  <si>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</si>
  <si>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</si>
  <si>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</si>
  <si>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</si>
  <si>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</si>
  <si>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</si>
  <si>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</si>
  <si>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</si>
  <si>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</si>
  <si>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</si>
  <si>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</si>
  <si>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</si>
  <si>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</si>
  <si>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</si>
  <si>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</si>
  <si>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</si>
  <si>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</si>
  <si>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</si>
  <si>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</si>
  <si>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</si>
  <si>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</si>
  <si>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</si>
  <si>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</si>
  <si>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</si>
  <si>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</si>
  <si>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</si>
  <si>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</si>
  <si>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</si>
  <si>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</si>
  <si>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</si>
  <si>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</si>
  <si>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</si>
  <si>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</si>
  <si>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</si>
  <si>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</si>
  <si>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</si>
  <si>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</si>
  <si>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</si>
  <si>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</si>
  <si>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</si>
  <si>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</si>
  <si>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</si>
  <si>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</si>
  <si>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</si>
  <si>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</si>
  <si>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</si>
  <si>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</si>
  <si>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</si>
  <si>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</si>
  <si>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</si>
  <si>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</si>
  <si>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</si>
  <si>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</si>
  <si>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</si>
  <si>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</si>
  <si>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</si>
  <si>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</si>
  <si>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</si>
  <si>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</si>
  <si>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</si>
  <si>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</si>
  <si>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</si>
  <si>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</si>
  <si>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</si>
  <si>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</si>
  <si>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</si>
  <si>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</si>
  <si>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</si>
  <si>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</si>
  <si>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</si>
  <si>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</si>
  <si>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</si>
  <si>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</si>
  <si>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</si>
  <si>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</si>
  <si>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</si>
  <si>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</si>
  <si>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</si>
  <si>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</si>
  <si>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</si>
  <si>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</si>
  <si>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</si>
  <si>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</si>
  <si>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</si>
  <si>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</si>
  <si>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</si>
  <si>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</si>
  <si>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</si>
  <si>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</si>
  <si>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</si>
  <si>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</si>
  <si>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</si>
  <si>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</si>
  <si>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</si>
  <si>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</si>
  <si>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</si>
  <si>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</si>
  <si>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</si>
  <si>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</si>
  <si>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</si>
  <si>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</si>
  <si>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</si>
  <si>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</si>
  <si>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</si>
  <si>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</si>
  <si>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</si>
  <si>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</si>
  <si>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</si>
  <si>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</si>
  <si>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</si>
  <si>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</si>
  <si>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</si>
  <si>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</si>
  <si>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</si>
  <si>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</si>
  <si>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</si>
  <si>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</si>
  <si>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</si>
  <si>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</si>
  <si>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</si>
  <si>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</si>
  <si>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</si>
  <si>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</si>
  <si>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</si>
  <si>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</si>
  <si>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</si>
  <si>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</si>
  <si>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</si>
  <si>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</si>
  <si>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</si>
  <si>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</si>
  <si>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</si>
  <si>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</si>
  <si>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</si>
  <si>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</si>
  <si>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</si>
  <si>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</si>
  <si>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</si>
  <si>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</si>
  <si>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</si>
  <si>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</si>
  <si>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</si>
  <si>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</si>
  <si>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</si>
  <si>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</si>
  <si>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</si>
  <si>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</si>
  <si>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</si>
  <si>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</si>
  <si>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</si>
  <si>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</si>
  <si>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</si>
  <si>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</si>
  <si>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</si>
  <si>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</si>
  <si>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</si>
  <si>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</si>
  <si>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</si>
  <si>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</si>
  <si>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</si>
  <si>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</si>
  <si>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</si>
  <si>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</si>
  <si>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</si>
  <si>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</si>
  <si>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</si>
  <si>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</si>
  <si>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</si>
  <si>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</si>
  <si>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</si>
  <si>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</si>
  <si>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</si>
  <si>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</si>
  <si>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</si>
  <si>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</si>
  <si>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</si>
  <si>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</si>
  <si>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</si>
  <si>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</si>
  <si>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</si>
  <si>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</si>
  <si>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</si>
  <si>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</si>
  <si>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</si>
  <si>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</si>
  <si>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</si>
  <si>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</si>
  <si>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</si>
  <si>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</si>
  <si>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</si>
  <si>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</si>
  <si>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</si>
  <si>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</si>
  <si>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</si>
  <si>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</si>
  <si>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</si>
  <si>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</si>
  <si>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</si>
  <si>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</si>
  <si>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</si>
  <si>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</si>
  <si>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</si>
  <si>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</si>
  <si>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</si>
  <si>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</si>
  <si>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</si>
  <si>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</si>
  <si>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</si>
  <si>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</si>
  <si>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</si>
  <si>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</si>
  <si>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</si>
  <si>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</si>
  <si>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</si>
  <si>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</si>
  <si>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</si>
  <si>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</si>
  <si>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</si>
  <si>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</si>
  <si>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</si>
  <si>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</si>
  <si>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</si>
  <si>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</si>
  <si>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</si>
  <si>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</si>
  <si>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</si>
  <si>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</si>
  <si>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</si>
  <si>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</si>
  <si>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</si>
  <si>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</si>
  <si>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</si>
  <si>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</si>
  <si>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</si>
  <si>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</si>
  <si>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</si>
  <si>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</si>
  <si>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</si>
  <si>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</si>
  <si>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</si>
  <si>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</si>
  <si>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</si>
  <si>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</si>
  <si>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</si>
  <si>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</si>
  <si>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</si>
  <si>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</si>
  <si>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</si>
  <si>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</si>
  <si>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</si>
  <si>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</si>
  <si>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</si>
  <si>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</si>
  <si>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</si>
  <si>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</si>
  <si>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</si>
  <si>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</si>
  <si>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</si>
  <si>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</si>
  <si>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</si>
  <si>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</si>
  <si>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</si>
  <si>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</si>
  <si>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</si>
  <si>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</si>
  <si>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</si>
  <si>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</si>
  <si>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</si>
  <si>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</si>
  <si>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</si>
  <si>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</si>
  <si>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</si>
  <si>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</si>
  <si>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</si>
  <si>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</si>
  <si>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</si>
  <si>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</si>
  <si>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</si>
  <si>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</si>
  <si>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</si>
  <si>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</si>
  <si>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</si>
  <si>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</si>
  <si>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</si>
  <si>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</si>
  <si>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</si>
  <si>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</si>
  <si>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</si>
  <si>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</si>
  <si>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</si>
  <si>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</si>
  <si>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</si>
  <si>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</si>
  <si>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</si>
  <si>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</si>
  <si>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</si>
  <si>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</si>
  <si>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</si>
  <si>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</si>
  <si>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</si>
  <si>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</si>
  <si>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</si>
  <si>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</si>
  <si>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</si>
  <si>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</si>
  <si>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</si>
  <si>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</si>
  <si>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</si>
  <si>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</si>
  <si>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</si>
  <si>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</si>
  <si>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</si>
  <si>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</si>
  <si>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</si>
  <si>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</si>
  <si>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</si>
  <si>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</si>
  <si>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</si>
  <si>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</si>
  <si>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</si>
  <si>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</si>
  <si>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</si>
  <si>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</si>
  <si>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</si>
  <si>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</si>
  <si>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</si>
  <si>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</si>
  <si>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</si>
  <si>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</si>
  <si>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</si>
  <si>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</si>
  <si>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</si>
  <si>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</si>
  <si>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</si>
  <si>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</si>
  <si>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</si>
  <si>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</si>
  <si>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</si>
  <si>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</si>
  <si>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</si>
  <si>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</si>
  <si>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</si>
  <si>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</si>
  <si>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</si>
  <si>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</si>
  <si>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</si>
  <si>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</si>
  <si>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</si>
  <si>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</si>
  <si>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</si>
  <si>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</si>
  <si>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</si>
  <si>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</si>
  <si>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</si>
  <si>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</si>
  <si>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</si>
  <si>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</si>
  <si>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</si>
  <si>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</si>
  <si>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</si>
  <si>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</si>
  <si>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</si>
  <si>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</si>
  <si>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</si>
  <si>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</si>
  <si>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</si>
  <si>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</si>
  <si>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</si>
  <si>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</si>
  <si>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</si>
  <si>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</si>
  <si>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</si>
  <si>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</si>
  <si>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</si>
  <si>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</si>
  <si>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</si>
  <si>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</si>
  <si>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</si>
  <si>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</si>
  <si>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</si>
  <si>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</si>
  <si>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</si>
  <si>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</si>
  <si>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</si>
  <si>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</si>
  <si>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</si>
  <si>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</si>
  <si>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</si>
  <si>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</si>
  <si>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</si>
  <si>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</si>
  <si>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</si>
  <si>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</si>
  <si>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</si>
  <si>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</si>
  <si>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</si>
  <si>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</si>
  <si>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</si>
  <si>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</si>
  <si>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</si>
  <si>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</si>
  <si>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</si>
  <si>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</si>
  <si>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</si>
  <si>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</si>
  <si>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</si>
  <si>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</si>
  <si>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</si>
  <si>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</si>
  <si>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</si>
  <si>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</si>
  <si>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</si>
  <si>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</si>
  <si>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</si>
  <si>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</si>
  <si>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</si>
  <si>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</si>
  <si>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</si>
  <si>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</si>
  <si>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</si>
  <si>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</si>
  <si>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</si>
  <si>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</si>
  <si>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</si>
  <si>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</si>
  <si>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</si>
  <si>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</si>
  <si>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</si>
  <si>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</si>
  <si>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</si>
  <si>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</si>
  <si>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</si>
  <si>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</si>
  <si>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</si>
  <si>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</si>
  <si>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</si>
  <si>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</si>
  <si>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</si>
  <si>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</si>
  <si>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</si>
  <si>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</si>
  <si>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</si>
  <si>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</si>
  <si>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</si>
  <si>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</si>
  <si>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</si>
  <si>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</si>
  <si>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</si>
  <si>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</si>
  <si>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</si>
  <si>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</si>
  <si>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</si>
  <si>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</si>
  <si>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</si>
  <si>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</si>
  <si>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</si>
  <si>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</si>
  <si>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</si>
  <si>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</si>
  <si>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</si>
  <si>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</si>
  <si>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</si>
  <si>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</si>
  <si>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</si>
  <si>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</si>
  <si>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</si>
  <si>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</si>
  <si>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</si>
  <si>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</si>
  <si>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</si>
  <si>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</si>
  <si>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</si>
  <si>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</si>
  <si>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</si>
  <si>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</si>
  <si>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</si>
  <si>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</si>
  <si>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</si>
  <si>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</si>
  <si>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</si>
  <si>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</si>
  <si>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</si>
  <si>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</si>
  <si>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</si>
  <si>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</si>
  <si>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</si>
  <si>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</si>
  <si>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</si>
  <si>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</si>
  <si>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</si>
  <si>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</si>
  <si>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</si>
  <si>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</si>
  <si>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</si>
  <si>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</si>
  <si>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</si>
  <si>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</si>
  <si>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</si>
  <si>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</si>
  <si>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</si>
  <si>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</si>
  <si>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</si>
  <si>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</si>
  <si>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</si>
  <si>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</si>
  <si>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</si>
  <si>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</si>
  <si>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</si>
  <si>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</si>
  <si>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</si>
  <si>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</si>
  <si>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</si>
  <si>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</si>
  <si>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</si>
  <si>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</si>
  <si>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</si>
  <si>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</si>
  <si>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</si>
  <si>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</si>
  <si>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</si>
  <si>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</si>
  <si>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</si>
  <si>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</si>
  <si>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</si>
  <si>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</si>
  <si>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</si>
  <si>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</si>
  <si>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</si>
  <si>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</si>
  <si>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</si>
  <si>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</si>
  <si>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</si>
  <si>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</si>
  <si>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</si>
  <si>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</si>
  <si>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</si>
  <si>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</si>
  <si>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</si>
  <si>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</si>
  <si>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</si>
  <si>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</si>
  <si>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</si>
  <si>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</si>
  <si>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</si>
  <si>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</si>
  <si>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</si>
  <si>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</si>
  <si>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</si>
  <si>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</si>
  <si>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</si>
  <si>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</si>
  <si>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</si>
  <si>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</si>
  <si>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</si>
  <si>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</si>
  <si>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</si>
  <si>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</si>
  <si>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</si>
  <si>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</si>
  <si>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</si>
  <si>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</si>
  <si>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</si>
  <si>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</si>
  <si>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</si>
  <si>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</si>
  <si>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</si>
  <si>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</si>
  <si>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</si>
  <si>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</si>
  <si>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</si>
  <si>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</si>
  <si>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</si>
  <si>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</si>
  <si>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</si>
  <si>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</si>
  <si>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</si>
  <si>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</si>
  <si>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</si>
  <si>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</si>
  <si>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</si>
  <si>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</si>
  <si>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</si>
  <si>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</si>
  <si>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</si>
  <si>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</si>
  <si>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</si>
  <si>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</si>
  <si>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</si>
  <si>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</si>
  <si>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</si>
  <si>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</si>
  <si>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</si>
  <si>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</si>
  <si>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</si>
  <si>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</si>
  <si>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</si>
  <si>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</si>
  <si>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</si>
  <si>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</si>
  <si>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</si>
  <si>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</si>
  <si>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</si>
  <si>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</si>
  <si>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</si>
  <si>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</si>
  <si>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</si>
  <si>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</si>
  <si>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</si>
  <si>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</si>
  <si>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</si>
  <si>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</si>
  <si>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</si>
  <si>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</si>
  <si>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</si>
  <si>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</si>
  <si>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</si>
  <si>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</si>
  <si>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</si>
  <si>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</si>
  <si>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</si>
  <si>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</si>
  <si>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</si>
  <si>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</si>
  <si>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</si>
  <si>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</si>
  <si>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</si>
  <si>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</si>
  <si>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</si>
  <si>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</si>
  <si>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</si>
  <si>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</si>
  <si>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</si>
  <si>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</si>
  <si>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</si>
  <si>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</si>
  <si>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</si>
  <si>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</si>
  <si>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</si>
  <si>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</si>
  <si>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</si>
  <si>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</si>
  <si>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</si>
  <si>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</si>
  <si>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</si>
  <si>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</si>
  <si>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</si>
  <si>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</si>
  <si>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</si>
  <si>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</si>
  <si>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</si>
  <si>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</si>
  <si>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</si>
  <si>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</si>
  <si>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</si>
  <si>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</si>
  <si>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</si>
  <si>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</si>
  <si>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</si>
  <si>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</si>
  <si>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</si>
  <si>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</si>
  <si>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</si>
  <si>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</si>
  <si>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</si>
  <si>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</si>
  <si>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</si>
  <si>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</si>
  <si>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</si>
  <si>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</si>
  <si>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</si>
  <si>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</si>
  <si>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</si>
  <si>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</si>
  <si>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</si>
  <si>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</si>
  <si>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</si>
  <si>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</si>
  <si>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</si>
  <si>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</si>
  <si>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</si>
  <si>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</si>
  <si>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</si>
  <si>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</si>
  <si>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</si>
  <si>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</si>
  <si>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</si>
  <si>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</si>
  <si>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</si>
  <si>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</si>
  <si>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</si>
  <si>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</si>
  <si>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</si>
  <si>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</si>
  <si>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</si>
  <si>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</si>
  <si>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</si>
  <si>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</si>
  <si>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</si>
  <si>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</si>
  <si>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</si>
  <si>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</si>
  <si>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</si>
  <si>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</si>
  <si>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</si>
  <si>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</si>
  <si>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</si>
  <si>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</si>
  <si>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</si>
  <si>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</si>
  <si>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</si>
  <si>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</si>
  <si>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</si>
  <si>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</si>
  <si>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</si>
  <si>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</si>
  <si>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</si>
  <si>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</si>
  <si>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</si>
  <si>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</si>
  <si>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</si>
  <si>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</si>
  <si>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</si>
  <si>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</si>
  <si>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</si>
  <si>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</si>
  <si>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</si>
  <si>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</si>
  <si>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</si>
  <si>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</si>
  <si>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</si>
  <si>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</si>
  <si>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</si>
  <si>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</si>
  <si>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</si>
  <si>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</si>
  <si>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</si>
  <si>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</si>
  <si>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</si>
  <si>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</si>
  <si>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</si>
  <si>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</si>
  <si>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</si>
  <si>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</si>
  <si>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</si>
  <si>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</si>
  <si>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</si>
  <si>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</si>
  <si>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</si>
  <si>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</si>
  <si>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</si>
  <si>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</si>
  <si>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</si>
  <si>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</si>
  <si>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</si>
  <si>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</si>
  <si>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</si>
  <si>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</si>
  <si>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</si>
  <si>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</si>
  <si>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</si>
  <si>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</si>
  <si>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</si>
  <si>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</si>
  <si>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</si>
  <si>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</si>
  <si>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</si>
  <si>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</si>
  <si>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</si>
  <si>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</si>
  <si>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</si>
  <si>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</si>
  <si>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</si>
  <si>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</si>
  <si>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</si>
  <si>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</si>
  <si>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</si>
  <si>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</si>
  <si>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</si>
  <si>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</si>
  <si>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</si>
  <si>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</si>
  <si>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</si>
  <si>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</si>
  <si>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</si>
  <si>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</si>
  <si>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</si>
  <si>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</si>
  <si>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</si>
  <si>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</si>
  <si>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</si>
  <si>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</si>
  <si>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</si>
  <si>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</si>
  <si>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</si>
  <si>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</si>
  <si>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</si>
  <si>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</si>
  <si>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</si>
  <si>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</si>
  <si>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</si>
  <si>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</si>
  <si>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</si>
  <si>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</si>
  <si>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</si>
  <si>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</si>
  <si>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</si>
  <si>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</si>
  <si>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</si>
  <si>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</si>
  <si>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</si>
  <si>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</si>
  <si>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</si>
  <si>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</si>
  <si>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</si>
  <si>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</si>
  <si>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</si>
  <si>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</si>
  <si>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</si>
  <si>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</si>
  <si>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</si>
  <si>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</si>
  <si>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</si>
  <si>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</si>
  <si>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</si>
  <si>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</si>
  <si>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</si>
  <si>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</si>
  <si>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</si>
  <si>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</si>
  <si>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</si>
  <si>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</si>
  <si>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</si>
  <si>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</si>
  <si>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</si>
  <si>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</si>
  <si>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</si>
  <si>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</si>
  <si>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</si>
  <si>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</si>
  <si>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</si>
  <si>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</si>
  <si>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</si>
  <si>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</si>
  <si>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</si>
  <si>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</si>
  <si>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</si>
  <si>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</si>
  <si>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</si>
  <si>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</si>
  <si>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</si>
  <si>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</si>
  <si>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</si>
  <si>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</si>
  <si>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</si>
  <si>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</si>
  <si>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</si>
  <si>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</si>
  <si>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</si>
  <si>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</si>
  <si>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</si>
  <si>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</si>
  <si>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</si>
  <si>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</si>
  <si>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</si>
  <si>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</si>
  <si>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</si>
  <si>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</si>
  <si>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</si>
  <si>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</si>
  <si>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</si>
  <si>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</si>
  <si>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</si>
  <si>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</si>
  <si>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</si>
  <si>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</si>
  <si>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</si>
  <si>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</si>
  <si>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</si>
  <si>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</si>
  <si>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</si>
  <si>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</si>
  <si>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</si>
  <si>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</si>
  <si>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</si>
  <si>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</si>
  <si>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</si>
  <si>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</si>
  <si>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</si>
  <si>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</si>
  <si>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</si>
  <si>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</si>
  <si>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</si>
  <si>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</si>
  <si>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</si>
  <si>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</si>
  <si>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</si>
  <si>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</si>
  <si>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</si>
  <si>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</si>
  <si>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</si>
  <si>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</si>
  <si>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</si>
  <si>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</si>
  <si>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</si>
  <si>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</si>
  <si>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</si>
  <si>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</si>
  <si>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</si>
  <si>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</si>
  <si>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</si>
  <si>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</si>
  <si>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</si>
  <si>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</si>
  <si>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</si>
  <si>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</si>
  <si>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</si>
  <si>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</si>
  <si>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</si>
  <si>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</si>
  <si>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</si>
  <si>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</si>
  <si>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</si>
  <si>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</si>
  <si>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</si>
  <si>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</si>
  <si>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</si>
  <si>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</si>
  <si>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</si>
  <si>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</si>
  <si>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</si>
  <si>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</si>
  <si>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</si>
  <si>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</si>
  <si>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</si>
  <si>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</si>
  <si>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</si>
  <si>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</si>
  <si>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</si>
  <si>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</si>
  <si>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</si>
  <si>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</si>
  <si>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</si>
  <si>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</si>
  <si>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</si>
  <si>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</si>
  <si>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</si>
  <si>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</si>
  <si>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</si>
  <si>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</si>
  <si>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</si>
  <si>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</si>
  <si>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</si>
  <si>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</si>
  <si>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</si>
  <si>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</si>
  <si>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</si>
  <si>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</si>
  <si>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</si>
  <si>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</si>
  <si>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</si>
  <si>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</si>
  <si>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</si>
  <si>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</si>
  <si>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</si>
  <si>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</si>
  <si>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</si>
  <si>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</si>
  <si>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</si>
  <si>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</si>
  <si>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</si>
  <si>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</si>
  <si>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</si>
  <si>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</si>
  <si>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</si>
  <si>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</si>
  <si>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</si>
  <si>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</si>
  <si>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</si>
  <si>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</si>
  <si>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</si>
  <si>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</si>
  <si>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</si>
  <si>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</si>
  <si>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</si>
  <si>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</si>
  <si>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</si>
  <si>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</si>
  <si>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</si>
  <si>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</si>
  <si>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</si>
  <si>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</si>
  <si>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</si>
  <si>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</si>
  <si>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</si>
  <si>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</si>
  <si>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</si>
  <si>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</si>
  <si>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</si>
  <si>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</si>
  <si>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</si>
  <si>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</si>
  <si>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</si>
  <si>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</si>
  <si>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</si>
  <si>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</si>
  <si>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</si>
  <si>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</si>
  <si>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</si>
  <si>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</si>
  <si>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</si>
  <si>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</si>
  <si>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</si>
  <si>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</si>
  <si>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</si>
  <si>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</si>
  <si>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</si>
  <si>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</si>
  <si>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</si>
  <si>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</si>
  <si>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</si>
  <si>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</si>
  <si>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</si>
  <si>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</si>
  <si>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</si>
  <si>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</si>
  <si>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</si>
  <si>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</si>
  <si>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</si>
  <si>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</si>
  <si>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</si>
  <si>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</si>
  <si>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</si>
  <si>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</si>
  <si>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</si>
  <si>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</si>
  <si>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</si>
  <si>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</si>
  <si>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</si>
  <si>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</si>
  <si>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</si>
  <si>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</si>
  <si>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</si>
  <si>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</si>
  <si>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</si>
  <si>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</si>
  <si>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</si>
  <si>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</si>
  <si>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</si>
  <si>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</si>
  <si>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</si>
  <si>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</si>
  <si>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</si>
  <si>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</si>
  <si>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</si>
  <si>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</si>
  <si>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</si>
  <si>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</si>
  <si>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</si>
  <si>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</si>
  <si>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</si>
  <si>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</si>
  <si>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</si>
  <si>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</si>
  <si>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</si>
  <si>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</si>
  <si>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</si>
  <si>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</si>
  <si>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</si>
  <si>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</si>
  <si>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</si>
  <si>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</si>
  <si>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</si>
  <si>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</si>
  <si>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</si>
  <si>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</si>
  <si>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</si>
  <si>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</si>
  <si>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</si>
  <si>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</si>
  <si>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</si>
  <si>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</si>
  <si>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</si>
  <si>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</si>
  <si>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</si>
  <si>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</si>
  <si>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</si>
  <si>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</si>
  <si>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</si>
  <si>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</si>
  <si>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</si>
  <si>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</si>
  <si>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</si>
  <si>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</si>
  <si>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</si>
  <si>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</si>
  <si>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</si>
  <si>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</si>
  <si>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</si>
  <si>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</si>
  <si>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</si>
  <si>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</si>
  <si>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</si>
  <si>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</si>
  <si>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</si>
  <si>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</si>
  <si>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</si>
  <si>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</si>
  <si>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</si>
  <si>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</si>
  <si>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</si>
  <si>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</si>
  <si>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</si>
  <si>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</si>
  <si>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</si>
  <si>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</si>
  <si>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</si>
  <si>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</si>
  <si>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</si>
  <si>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</si>
  <si>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</si>
  <si>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</si>
  <si>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</si>
  <si>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</si>
  <si>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</si>
  <si>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</si>
  <si>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</si>
  <si>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</si>
  <si>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</si>
  <si>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</si>
  <si>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</si>
  <si>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</si>
  <si>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</si>
  <si>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</si>
  <si>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</si>
  <si>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</si>
  <si>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</si>
  <si>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</si>
  <si>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</si>
  <si>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</si>
  <si>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</si>
  <si>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</si>
  <si>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</si>
  <si>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</si>
  <si>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</si>
  <si>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</si>
  <si>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</si>
  <si>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</si>
  <si>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</si>
  <si>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</si>
  <si>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</si>
  <si>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</si>
  <si>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</si>
  <si>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</si>
  <si>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</si>
  <si>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</si>
  <si>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</si>
  <si>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</si>
  <si>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</si>
  <si>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</si>
  <si>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</si>
  <si>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</si>
  <si>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</si>
  <si>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</si>
  <si>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</si>
  <si>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</si>
  <si>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</si>
  <si>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</si>
  <si>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</si>
  <si>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</si>
  <si>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</si>
  <si>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</si>
  <si>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</si>
  <si>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</si>
  <si>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</si>
  <si>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</si>
  <si>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</si>
  <si>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</si>
  <si>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</si>
  <si>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</si>
  <si>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</si>
  <si>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</si>
  <si>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</si>
  <si>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</si>
  <si>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</si>
  <si>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</si>
  <si>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</si>
  <si>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</si>
  <si>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</si>
  <si>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</si>
  <si>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</si>
  <si>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</si>
  <si>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</si>
  <si>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</si>
  <si>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</si>
  <si>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</si>
  <si>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</si>
  <si>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</si>
  <si>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</si>
  <si>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</si>
  <si>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</si>
  <si>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</si>
  <si>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</si>
  <si>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</si>
  <si>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</si>
  <si>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</si>
  <si>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</si>
  <si>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</si>
  <si>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</si>
  <si>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</si>
  <si>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</si>
  <si>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</si>
  <si>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</si>
  <si>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</si>
  <si>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</si>
  <si>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</si>
  <si>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</si>
  <si>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</si>
  <si>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</si>
  <si>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</si>
  <si>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</si>
  <si>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</si>
  <si>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</si>
  <si>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</si>
  <si>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</si>
  <si>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</si>
  <si>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</si>
  <si>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</si>
  <si>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</si>
  <si>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</si>
  <si>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</si>
  <si>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</si>
  <si>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</si>
  <si>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</si>
  <si>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</si>
  <si>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</si>
  <si>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</si>
  <si>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</si>
  <si>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</si>
  <si>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</si>
  <si>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</si>
  <si>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</si>
  <si>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</si>
  <si>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</si>
  <si>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</si>
  <si>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</si>
  <si>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</si>
  <si>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</si>
  <si>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</si>
  <si>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</si>
  <si>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</si>
  <si>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</si>
  <si>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</si>
  <si>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</si>
  <si>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</si>
  <si>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</si>
  <si>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</si>
  <si>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</si>
  <si>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</si>
  <si>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</si>
  <si>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</si>
  <si>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</si>
  <si>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</si>
  <si>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</si>
  <si>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</si>
  <si>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</si>
  <si>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</si>
  <si>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</si>
  <si>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</si>
  <si>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</si>
  <si>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</si>
  <si>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</si>
  <si>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</si>
  <si>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</si>
  <si>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</si>
  <si>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</si>
  <si>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</si>
  <si>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</si>
  <si>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</si>
  <si>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</si>
  <si>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</si>
  <si>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</si>
  <si>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</si>
  <si>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</si>
  <si>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</si>
  <si>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</si>
  <si>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</si>
  <si>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</si>
  <si>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</si>
  <si>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</si>
  <si>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</si>
  <si>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</si>
  <si>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</si>
  <si>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</si>
  <si>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</si>
  <si>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</si>
  <si>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</si>
  <si>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</si>
  <si>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</si>
  <si>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</si>
  <si>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</si>
  <si>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</si>
  <si>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</si>
  <si>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</si>
  <si>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</si>
  <si>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</si>
  <si>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</si>
  <si>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</si>
  <si>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</si>
  <si>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</si>
  <si>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</si>
  <si>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</si>
  <si>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</si>
  <si>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</si>
  <si>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</si>
  <si>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</si>
  <si>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</si>
  <si>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</si>
  <si>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</si>
  <si>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</si>
  <si>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</si>
  <si>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</si>
  <si>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</si>
  <si>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</si>
  <si>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</si>
  <si>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</si>
  <si>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</si>
  <si>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</si>
  <si>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</si>
  <si>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</si>
  <si>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</si>
  <si>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</si>
  <si>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</si>
  <si>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</si>
  <si>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</si>
  <si>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</si>
  <si>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</si>
  <si>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</si>
  <si>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</si>
  <si>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</si>
  <si>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</si>
  <si>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</si>
  <si>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</si>
  <si>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</si>
  <si>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</si>
  <si>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</si>
  <si>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</si>
  <si>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</si>
  <si>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</si>
  <si>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</si>
  <si>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</si>
  <si>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</si>
  <si>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</si>
  <si>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</si>
  <si>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</si>
  <si>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</si>
  <si>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</si>
  <si>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</si>
  <si>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</si>
  <si>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</si>
  <si>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</si>
  <si>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</si>
  <si>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</si>
  <si>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</si>
  <si>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</si>
  <si>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</si>
  <si>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</si>
  <si>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</si>
  <si>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</si>
  <si>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</si>
  <si>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</si>
  <si>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</si>
  <si>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</si>
  <si>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</si>
  <si>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</si>
  <si>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</si>
  <si>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</si>
  <si>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</si>
  <si>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</si>
  <si>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</si>
  <si>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</si>
  <si>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</si>
  <si>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</si>
  <si>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</si>
  <si>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</si>
  <si>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</si>
  <si>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</si>
  <si>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</si>
  <si>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</si>
  <si>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</si>
  <si>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</si>
  <si>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</si>
  <si>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</si>
  <si>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</si>
  <si>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</si>
  <si>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</si>
  <si>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</si>
  <si>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</si>
  <si>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</si>
  <si>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</si>
  <si>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</si>
  <si>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</si>
  <si>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</si>
  <si>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</si>
  <si>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</si>
  <si>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</si>
  <si>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</si>
  <si>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</si>
  <si>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</si>
  <si>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</si>
  <si>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</si>
  <si>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</si>
  <si>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</si>
  <si>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</si>
  <si>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</si>
  <si>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</si>
  <si>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</si>
  <si>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</si>
  <si>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</si>
  <si>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</si>
  <si>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</si>
  <si>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</si>
  <si>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</si>
  <si>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</si>
  <si>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</si>
  <si>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</si>
  <si>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</si>
  <si>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</si>
  <si>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</si>
  <si>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</si>
  <si>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</si>
  <si>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</si>
  <si>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</si>
  <si>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</si>
  <si>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</si>
  <si>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</si>
  <si>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</si>
  <si>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</si>
  <si>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</si>
  <si>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</si>
  <si>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</si>
  <si>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</si>
  <si>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</si>
  <si>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</si>
  <si>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</si>
  <si>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</si>
  <si>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</si>
  <si>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</si>
  <si>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</si>
  <si>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</si>
  <si>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</si>
  <si>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</si>
  <si>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</si>
  <si>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</si>
  <si>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</si>
  <si>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</si>
  <si>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</si>
  <si>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</si>
  <si>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</si>
  <si>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</si>
  <si>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</si>
  <si>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</si>
  <si>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</si>
  <si>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</si>
  <si>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</si>
  <si>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</si>
  <si>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</si>
  <si>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</si>
  <si>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</si>
  <si>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</si>
  <si>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</si>
  <si>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</si>
  <si>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</si>
  <si>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</si>
  <si>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</si>
  <si>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</si>
  <si>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</si>
  <si>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</si>
  <si>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</si>
  <si>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</si>
  <si>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</si>
  <si>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</si>
  <si>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</si>
  <si>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</si>
  <si>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</si>
  <si>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</si>
  <si>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</si>
  <si>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</si>
  <si>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</si>
  <si>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</si>
  <si>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</si>
  <si>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</si>
  <si>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</si>
  <si>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</si>
  <si>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</si>
  <si>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</si>
  <si>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</si>
  <si>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</si>
  <si>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</si>
  <si>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</si>
  <si>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</si>
  <si>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</si>
  <si>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</si>
  <si>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</si>
  <si>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</si>
  <si>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</si>
  <si>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</si>
  <si>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</si>
  <si>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</si>
  <si>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</si>
  <si>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</si>
  <si>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</si>
  <si>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</si>
  <si>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</si>
  <si>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</si>
  <si>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</si>
  <si>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</si>
  <si>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</si>
  <si>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</si>
  <si>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</si>
  <si>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</si>
  <si>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</si>
  <si>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</si>
  <si>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</si>
  <si>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</si>
  <si>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</si>
  <si>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</si>
  <si>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</si>
  <si>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</si>
  <si>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</si>
  <si>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</si>
  <si>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</si>
  <si>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</si>
  <si>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</si>
  <si>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</si>
  <si>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</si>
  <si>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</si>
  <si>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</si>
  <si>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</si>
  <si>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</si>
  <si>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</si>
  <si>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</si>
  <si>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</si>
  <si>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</si>
  <si>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</si>
  <si>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</si>
  <si>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</si>
  <si>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</si>
  <si>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</si>
  <si>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</si>
  <si>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</si>
  <si>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</si>
  <si>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</si>
  <si>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</si>
  <si>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</si>
  <si>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</si>
  <si>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</si>
  <si>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</si>
  <si>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</si>
  <si>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</si>
  <si>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</si>
  <si>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</si>
  <si>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</si>
  <si>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</si>
  <si>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</si>
  <si>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</si>
  <si>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</si>
  <si>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</si>
  <si>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</si>
  <si>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</si>
  <si>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</si>
  <si>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</si>
  <si>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</si>
  <si>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</si>
  <si>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</si>
  <si>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</si>
  <si>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</si>
  <si>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</si>
  <si>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</si>
  <si>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</si>
  <si>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</si>
  <si>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</si>
  <si>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</si>
  <si>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</si>
  <si>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</si>
  <si>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</si>
  <si>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</si>
  <si>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</si>
  <si>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</si>
  <si>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</si>
  <si>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</si>
  <si>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</si>
  <si>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</si>
  <si>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</si>
  <si>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</si>
  <si>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</si>
  <si>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</si>
  <si>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</si>
  <si>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</si>
  <si>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</si>
  <si>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</si>
  <si>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</si>
  <si>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</si>
  <si>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</si>
  <si>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</si>
  <si>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</si>
  <si>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</si>
  <si>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</si>
  <si>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</si>
  <si>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</si>
  <si>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</si>
  <si>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</si>
  <si>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</si>
  <si>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</si>
  <si>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</si>
  <si>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</si>
  <si>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</si>
  <si>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</si>
  <si>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</si>
  <si>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</si>
  <si>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</si>
  <si>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</si>
  <si>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</si>
  <si>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</si>
  <si>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</si>
  <si>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</si>
  <si>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</si>
  <si>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</si>
  <si>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</si>
  <si>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</si>
  <si>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</si>
  <si>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</si>
  <si>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</si>
  <si>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</si>
  <si>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</si>
  <si>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</si>
  <si>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</si>
  <si>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</si>
  <si>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</si>
  <si>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</si>
  <si>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</si>
  <si>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</si>
  <si>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</si>
  <si>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</si>
  <si>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</si>
  <si>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</si>
  <si>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</si>
  <si>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</si>
  <si>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</si>
  <si>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</si>
  <si>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</si>
  <si>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</si>
  <si>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</si>
  <si>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</si>
  <si>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</si>
  <si>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</si>
  <si>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</si>
  <si>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</si>
  <si>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</si>
  <si>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</si>
  <si>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</si>
  <si>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</si>
  <si>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</si>
  <si>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</si>
  <si>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</si>
  <si>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</si>
  <si>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</si>
  <si>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</si>
  <si>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</si>
  <si>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</si>
  <si>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</si>
  <si>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</si>
  <si>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</si>
  <si>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</si>
  <si>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</si>
  <si>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</si>
  <si>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</si>
  <si>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</si>
  <si>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</si>
  <si>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</si>
  <si>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</si>
  <si>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</si>
  <si>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</si>
  <si>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</si>
  <si>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</si>
  <si>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</si>
  <si>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</si>
  <si>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</si>
  <si>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</si>
  <si>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</si>
  <si>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</si>
  <si>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</si>
  <si>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</si>
  <si>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</si>
  <si>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</si>
  <si>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</si>
  <si>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</si>
  <si>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</si>
  <si>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</si>
  <si>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</si>
  <si>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</si>
  <si>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</si>
  <si>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</si>
  <si>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</si>
  <si>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</si>
  <si>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</si>
  <si>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</si>
  <si>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</si>
  <si>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</si>
  <si>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</si>
  <si>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</si>
  <si>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</si>
  <si>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</si>
  <si>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</si>
  <si>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</si>
  <si>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</si>
  <si>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</si>
  <si>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</si>
  <si>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</si>
  <si>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</si>
  <si>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</si>
  <si>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</si>
  <si>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</si>
  <si>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</si>
  <si>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</si>
  <si>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</si>
  <si>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</si>
  <si>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</si>
  <si>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</si>
  <si>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</si>
  <si>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</si>
  <si>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</si>
  <si>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</si>
  <si>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</si>
  <si>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</si>
  <si>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</si>
  <si>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</si>
  <si>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</si>
  <si>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</si>
  <si>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</si>
  <si>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</si>
  <si>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</si>
  <si>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</si>
  <si>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</si>
  <si>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</si>
  <si>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</si>
  <si>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</si>
  <si>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</si>
  <si>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</si>
  <si>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</si>
  <si>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</si>
  <si>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</si>
  <si>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</si>
  <si>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</si>
  <si>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</si>
  <si>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</si>
  <si>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</si>
  <si>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</si>
  <si>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</si>
  <si>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</si>
  <si>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</si>
  <si>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</si>
  <si>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</si>
  <si>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</si>
  <si>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</si>
  <si>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</si>
  <si>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</si>
  <si>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</si>
  <si>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</si>
  <si>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</si>
  <si>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</si>
  <si>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</si>
  <si>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</si>
  <si>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</si>
  <si>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</si>
  <si>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</si>
  <si>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</si>
  <si>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</si>
  <si>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</si>
  <si>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</si>
  <si>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</si>
  <si>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</si>
  <si>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</si>
  <si>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</si>
  <si>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</si>
  <si>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</si>
  <si>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</si>
  <si>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</si>
  <si>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</si>
  <si>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</si>
  <si>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</si>
  <si>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</si>
  <si>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</si>
  <si>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</si>
  <si>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</si>
  <si>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</si>
  <si>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</si>
  <si>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</si>
  <si>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</si>
  <si>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</si>
  <si>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</si>
  <si>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</si>
  <si>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</si>
  <si>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</si>
  <si>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</si>
  <si>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</si>
  <si>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</si>
  <si>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</si>
  <si>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</si>
  <si>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</si>
  <si>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</si>
  <si>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</si>
  <si>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</si>
  <si>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</si>
  <si>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</si>
  <si>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</si>
  <si>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</si>
  <si>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</si>
  <si>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</si>
  <si>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</si>
  <si>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</si>
  <si>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</si>
  <si>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</si>
  <si>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</si>
  <si>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</si>
  <si>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</si>
  <si>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</si>
  <si>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</si>
  <si>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</si>
  <si>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</si>
  <si>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</si>
  <si>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</si>
  <si>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</si>
  <si>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</si>
  <si>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</si>
  <si>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</si>
  <si>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</si>
  <si>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</si>
  <si>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</si>
  <si>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</si>
  <si>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</si>
  <si>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</si>
  <si>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</si>
  <si>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</si>
  <si>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</si>
  <si>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</si>
  <si>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</si>
  <si>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</si>
  <si>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</si>
  <si>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</si>
  <si>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</si>
  <si>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</si>
  <si>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</si>
  <si>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</si>
  <si>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</si>
  <si>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</si>
  <si>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</si>
  <si>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</si>
  <si>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</si>
  <si>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</si>
  <si>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</si>
  <si>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</si>
  <si>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</si>
  <si>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</si>
  <si>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</si>
  <si>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</si>
  <si>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</si>
  <si>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</si>
  <si>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</si>
  <si>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</si>
  <si>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</si>
  <si>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</si>
  <si>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</si>
  <si>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</si>
  <si>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</si>
  <si>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</si>
  <si>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</si>
  <si>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</si>
  <si>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</si>
  <si>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</si>
  <si>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</si>
  <si>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</si>
  <si>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</si>
  <si>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</si>
  <si>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</si>
  <si>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</si>
  <si>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</si>
  <si>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</si>
  <si>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</si>
  <si>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</si>
  <si>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</si>
  <si>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</si>
  <si>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</si>
  <si>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</si>
  <si>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</si>
  <si>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</si>
  <si>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</si>
  <si>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</si>
  <si>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</si>
  <si>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</si>
  <si>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</si>
  <si>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</si>
  <si>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</si>
  <si>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</si>
  <si>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</si>
  <si>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</si>
  <si>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</si>
  <si>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</si>
  <si>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</si>
  <si>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</si>
  <si>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</si>
  <si>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</si>
  <si>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</si>
  <si>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</si>
  <si>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</si>
  <si>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</si>
  <si>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</si>
  <si>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</si>
  <si>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</si>
  <si>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</si>
  <si>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</si>
  <si>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</si>
  <si>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</si>
  <si>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</si>
  <si>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</si>
  <si>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</si>
  <si>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</si>
  <si>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</si>
  <si>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</si>
  <si>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</si>
  <si>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</si>
  <si>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</si>
  <si>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</si>
  <si>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</si>
  <si>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</si>
  <si>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</si>
  <si>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</si>
  <si>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</si>
  <si>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</si>
  <si>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</si>
  <si>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</si>
  <si>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</si>
  <si>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</si>
  <si>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</si>
  <si>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</si>
  <si>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</si>
  <si>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</si>
  <si>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</si>
  <si>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</si>
  <si>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</si>
  <si>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</si>
  <si>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</si>
  <si>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</si>
  <si>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</si>
  <si>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</si>
  <si>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</si>
  <si>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</si>
  <si>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</si>
  <si>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</si>
  <si>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</si>
  <si>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</si>
  <si>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</si>
  <si>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</si>
  <si>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</si>
  <si>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</si>
  <si>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</si>
  <si>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</si>
  <si>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</si>
  <si>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</si>
  <si>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</si>
  <si>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</si>
  <si>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</si>
  <si>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</si>
  <si>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</si>
  <si>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</si>
  <si>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</si>
  <si>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</si>
  <si>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</si>
  <si>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</si>
  <si>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</si>
  <si>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</si>
  <si>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</si>
  <si>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</si>
  <si>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</si>
  <si>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</si>
  <si>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</si>
  <si>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</si>
  <si>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</si>
  <si>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</si>
  <si>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</si>
  <si>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</si>
  <si>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</si>
  <si>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</si>
  <si>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</si>
  <si>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</si>
  <si>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</si>
  <si>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</si>
  <si>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</si>
  <si>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</si>
  <si>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</si>
  <si>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</si>
  <si>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</si>
  <si>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</si>
  <si>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</si>
  <si>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</si>
  <si>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</si>
  <si>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</si>
  <si>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</si>
  <si>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</si>
  <si>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</si>
  <si>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</si>
  <si>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</si>
  <si>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</si>
  <si>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</si>
  <si>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</si>
  <si>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</si>
  <si>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</si>
  <si>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</si>
  <si>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</si>
  <si>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</si>
  <si>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</si>
  <si>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</si>
  <si>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</si>
  <si>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</si>
  <si>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</si>
  <si>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</si>
  <si>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</si>
  <si>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</si>
  <si>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</si>
  <si>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</si>
  <si>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</si>
  <si>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</si>
  <si>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</si>
  <si>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</si>
  <si>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</si>
  <si>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</si>
  <si>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</si>
  <si>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</si>
  <si>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</si>
  <si>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</si>
  <si>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</si>
  <si>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</si>
  <si>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</si>
  <si>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</si>
  <si>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</si>
  <si>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</si>
  <si>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</si>
  <si>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</si>
  <si>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</si>
  <si>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</si>
  <si>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</si>
  <si>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</si>
  <si>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</si>
  <si>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</si>
  <si>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</si>
  <si>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</si>
  <si>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</si>
  <si>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</si>
  <si>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</si>
  <si>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</si>
  <si>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</si>
  <si>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</si>
  <si>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</si>
  <si>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</si>
  <si>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</si>
  <si>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</si>
  <si>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</si>
  <si>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</si>
  <si>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</si>
  <si>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</si>
  <si>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</si>
  <si>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</si>
  <si>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</si>
  <si>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</si>
  <si>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</si>
  <si>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</si>
  <si>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</si>
  <si>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</si>
  <si>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</si>
  <si>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</si>
  <si>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</si>
  <si>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</si>
  <si>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</si>
  <si>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</si>
  <si>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</si>
  <si>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</si>
  <si>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</si>
  <si>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</si>
  <si>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</si>
  <si>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</si>
  <si>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</si>
  <si>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</si>
  <si>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</si>
  <si>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</si>
  <si>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</si>
  <si>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</si>
  <si>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</si>
  <si>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</si>
  <si>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</si>
  <si>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</si>
  <si>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</si>
  <si>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</si>
  <si>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</si>
  <si>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</si>
  <si>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</si>
  <si>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</si>
  <si>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</si>
  <si>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</si>
  <si>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</si>
  <si>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</si>
  <si>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</si>
  <si>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</si>
  <si>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</si>
  <si>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</si>
  <si>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</si>
  <si>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</si>
  <si>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</si>
  <si>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</si>
  <si>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</si>
  <si>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</si>
  <si>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</si>
  <si>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</si>
  <si>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</si>
  <si>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</si>
  <si>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</si>
  <si>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</si>
  <si>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</si>
  <si>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</si>
  <si>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</si>
  <si>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</si>
  <si>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</si>
  <si>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</si>
  <si>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</si>
  <si>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</si>
  <si>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</si>
  <si>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</si>
  <si>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</si>
  <si>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</si>
  <si>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</si>
  <si>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</si>
  <si>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</si>
  <si>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</si>
  <si>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</si>
  <si>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</si>
  <si>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</si>
  <si>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</si>
  <si>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</si>
  <si>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</si>
  <si>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</si>
  <si>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</si>
  <si>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</si>
  <si>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</si>
  <si>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</si>
  <si>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</si>
  <si>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</si>
  <si>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</si>
  <si>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</si>
  <si>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</si>
  <si>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</si>
  <si>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</si>
  <si>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</si>
  <si>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</si>
  <si>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</si>
  <si>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</si>
  <si>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</si>
  <si>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</si>
  <si>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</si>
  <si>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</si>
  <si>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</si>
  <si>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</si>
  <si>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</si>
  <si>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</si>
  <si>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</si>
  <si>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</si>
  <si>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</si>
  <si>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</si>
  <si>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</si>
  <si>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</si>
  <si>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</si>
  <si>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</si>
  <si>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</si>
  <si>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</si>
  <si>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</si>
  <si>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</si>
  <si>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</si>
  <si>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</si>
  <si>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</si>
  <si>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</si>
  <si>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</si>
  <si>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</si>
  <si>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</si>
  <si>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</si>
  <si>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</si>
  <si>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</si>
  <si>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</si>
  <si>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</si>
  <si>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</si>
  <si>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</si>
  <si>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</si>
  <si>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</si>
  <si>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</si>
  <si>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</si>
  <si>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</si>
  <si>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</si>
  <si>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</si>
  <si>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</si>
  <si>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</si>
  <si>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</si>
  <si>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</si>
  <si>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</si>
  <si>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</si>
  <si>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</si>
  <si>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</si>
  <si>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</si>
  <si>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</si>
  <si>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</si>
  <si>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</si>
  <si>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</si>
  <si>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</si>
  <si>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</si>
  <si>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</si>
  <si>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</si>
  <si>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</si>
  <si>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</si>
  <si>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</si>
  <si>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</si>
  <si>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</si>
  <si>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</si>
  <si>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</si>
  <si>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</si>
  <si>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</si>
  <si>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</si>
  <si>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</si>
  <si>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</si>
  <si>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</si>
  <si>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</si>
  <si>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</si>
  <si>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</si>
  <si>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</si>
  <si>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</si>
  <si>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</si>
  <si>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</si>
  <si>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</si>
  <si>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</si>
  <si>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</si>
  <si>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</si>
  <si>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</si>
  <si>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</si>
  <si>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</si>
  <si>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</si>
  <si>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</si>
  <si>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</si>
  <si>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</si>
  <si>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</si>
  <si>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</si>
  <si>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</si>
  <si>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</si>
  <si>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</si>
  <si>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</si>
  <si>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</si>
  <si>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</si>
  <si>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</si>
  <si>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</si>
  <si>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</si>
  <si>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</si>
  <si>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</si>
  <si>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</si>
  <si>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</si>
  <si>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</si>
  <si>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</si>
  <si>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</si>
  <si>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</si>
  <si>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</si>
  <si>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</si>
  <si>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</si>
  <si>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</si>
  <si>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</si>
  <si>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</si>
  <si>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</si>
  <si>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</si>
  <si>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</si>
  <si>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</si>
  <si>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</si>
  <si>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</si>
  <si>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</si>
  <si>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</si>
  <si>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</si>
  <si>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</si>
  <si>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</si>
  <si>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</si>
  <si>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</si>
  <si>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</si>
  <si>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</si>
  <si>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</si>
  <si>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</si>
  <si>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</si>
  <si>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</si>
  <si>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</si>
  <si>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</si>
  <si>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</si>
  <si>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</si>
  <si>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</si>
  <si>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</si>
  <si>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</si>
  <si>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</si>
  <si>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</si>
  <si>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</si>
  <si>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</si>
  <si>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</si>
  <si>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</si>
  <si>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</si>
  <si>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</si>
  <si>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</si>
  <si>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</si>
  <si>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</si>
  <si>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</si>
  <si>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</si>
  <si>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</si>
  <si>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</si>
  <si>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</si>
  <si>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</si>
  <si>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</si>
  <si>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</si>
  <si>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</si>
  <si>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</si>
  <si>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</si>
  <si>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</si>
  <si>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</si>
  <si>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</si>
  <si>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</si>
  <si>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</si>
  <si>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</si>
  <si>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</si>
  <si>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</si>
  <si>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</si>
  <si>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</si>
  <si>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</si>
  <si>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</si>
  <si>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</si>
  <si>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</si>
  <si>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</si>
  <si>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</si>
  <si>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</si>
  <si>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</si>
  <si>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</si>
  <si>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</si>
  <si>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</si>
  <si>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</si>
  <si>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</si>
  <si>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</si>
  <si>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</si>
  <si>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</si>
  <si>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</si>
  <si>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</si>
  <si>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</si>
  <si>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</si>
  <si>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</si>
  <si>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</si>
  <si>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</si>
  <si>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</si>
  <si>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</si>
  <si>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</si>
  <si>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</si>
  <si>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</si>
  <si>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</si>
  <si>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</si>
  <si>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</si>
  <si>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</si>
  <si>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</si>
  <si>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</si>
  <si>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</si>
  <si>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</si>
  <si>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</si>
  <si>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</si>
  <si>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</si>
  <si>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</si>
  <si>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</si>
  <si>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</si>
  <si>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</si>
  <si>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</si>
  <si>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</si>
  <si>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</si>
  <si>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</si>
  <si>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</si>
  <si>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</si>
  <si>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</si>
  <si>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</si>
  <si>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</si>
  <si>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</si>
  <si>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</si>
  <si>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</si>
  <si>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</si>
  <si>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</si>
  <si>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</si>
  <si>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</si>
  <si>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</si>
  <si>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</si>
  <si>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</si>
  <si>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</si>
  <si>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</si>
  <si>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</si>
  <si>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</si>
  <si>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</si>
  <si>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</si>
  <si>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</si>
  <si>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</si>
  <si>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</si>
  <si>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</si>
  <si>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</si>
  <si>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</si>
  <si>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</si>
  <si>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</si>
  <si>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</si>
  <si>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</si>
  <si>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</si>
  <si>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</si>
  <si>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</si>
  <si>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</si>
  <si>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</si>
  <si>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</si>
  <si>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</si>
  <si>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</si>
  <si>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</si>
  <si>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</si>
  <si>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</si>
  <si>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</si>
  <si>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</si>
  <si>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</si>
  <si>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</si>
  <si>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</si>
  <si>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</si>
  <si>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</si>
  <si>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</si>
  <si>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</si>
  <si>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</si>
  <si>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</si>
  <si>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</si>
  <si>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</si>
  <si>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</si>
  <si>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</si>
  <si>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</si>
  <si>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</si>
  <si>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</si>
  <si>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</si>
  <si>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</si>
  <si>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</si>
  <si>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</si>
  <si>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</si>
  <si>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</si>
  <si>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</si>
  <si>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</si>
  <si>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</si>
  <si>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</si>
  <si>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</si>
  <si>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</si>
  <si>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</si>
  <si>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</si>
  <si>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</si>
  <si>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</si>
  <si>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</si>
  <si>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</si>
  <si>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</si>
  <si>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</si>
  <si>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</si>
  <si>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</si>
  <si>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</si>
  <si>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</si>
  <si>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</si>
  <si>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</si>
  <si>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</si>
  <si>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</si>
  <si>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</si>
  <si>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</si>
  <si>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</si>
  <si>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</si>
  <si>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</si>
  <si>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</si>
  <si>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</si>
  <si>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</si>
  <si>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</si>
  <si>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</si>
  <si>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</si>
  <si>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</si>
  <si>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</si>
  <si>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</si>
  <si>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</si>
  <si>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</si>
  <si>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</si>
  <si>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</si>
  <si>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</si>
  <si>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</si>
  <si>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</si>
  <si>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</si>
  <si>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</si>
  <si>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</si>
  <si>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</si>
  <si>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</si>
  <si>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</si>
  <si>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</si>
  <si>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</si>
  <si>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</si>
  <si>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</si>
  <si>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</si>
  <si>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</si>
  <si>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</si>
  <si>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</si>
  <si>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</si>
  <si>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</si>
  <si>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</si>
  <si>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</si>
  <si>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</si>
  <si>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</si>
  <si>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</si>
  <si>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</si>
  <si>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</si>
  <si>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</si>
  <si>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</si>
  <si>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</si>
  <si>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</si>
  <si>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</si>
  <si>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</si>
  <si>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</si>
  <si>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</si>
  <si>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</si>
  <si>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</si>
  <si>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</si>
  <si>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</si>
  <si>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</si>
  <si>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</si>
  <si>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</si>
  <si>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</si>
  <si>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</si>
  <si>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</si>
  <si>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</si>
  <si>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</si>
  <si>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</si>
  <si>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</si>
  <si>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</si>
  <si>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</si>
  <si>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</si>
  <si>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</si>
  <si>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</si>
  <si>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</si>
  <si>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</si>
  <si>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</si>
  <si>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</si>
  <si>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</si>
  <si>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</si>
  <si>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</si>
  <si>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</si>
  <si>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</si>
  <si>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</si>
  <si>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</si>
  <si>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</si>
  <si>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</si>
  <si>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</si>
  <si>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</si>
  <si>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</si>
  <si>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</si>
  <si>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</si>
  <si>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</si>
  <si>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</si>
  <si>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</si>
  <si>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</si>
  <si>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</si>
  <si>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</si>
  <si>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</si>
  <si>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</si>
  <si>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</si>
  <si>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</si>
  <si>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</si>
  <si>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</si>
  <si>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</si>
  <si>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</si>
  <si>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</si>
  <si>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</si>
  <si>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</si>
  <si>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</si>
  <si>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</si>
  <si>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</si>
  <si>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</si>
  <si>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</si>
  <si>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</si>
  <si>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</si>
  <si>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</si>
  <si>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</si>
  <si>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</si>
  <si>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</si>
  <si>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</si>
  <si>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</si>
  <si>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</si>
  <si>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</si>
  <si>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</si>
  <si>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</si>
  <si>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</si>
  <si>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</si>
  <si>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</si>
  <si>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</si>
  <si>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</si>
  <si>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</si>
  <si>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</si>
  <si>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</si>
  <si>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</si>
  <si>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</si>
  <si>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</si>
  <si>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</si>
  <si>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</si>
  <si>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</si>
  <si>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</si>
  <si>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</si>
  <si>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</si>
  <si>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</si>
  <si>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</si>
  <si>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</si>
  <si>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</si>
  <si>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</si>
  <si>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</si>
  <si>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</si>
  <si>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</si>
  <si>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</si>
  <si>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</si>
  <si>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</si>
  <si>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</si>
  <si>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</si>
  <si>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</si>
  <si>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</si>
  <si>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</si>
  <si>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</si>
  <si>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</si>
  <si>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</si>
  <si>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</si>
  <si>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</si>
  <si>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</si>
  <si>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</si>
  <si>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</si>
  <si>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</si>
  <si>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</si>
  <si>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</si>
  <si>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</si>
  <si>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</si>
  <si>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</si>
  <si>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</si>
  <si>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</si>
  <si>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</si>
  <si>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</si>
  <si>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</si>
  <si>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</si>
  <si>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</si>
  <si>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</si>
  <si>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</si>
  <si>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</si>
  <si>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</si>
  <si>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</si>
  <si>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</si>
  <si>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</si>
  <si>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</si>
  <si>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</si>
  <si>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</si>
  <si>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</si>
  <si>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</si>
  <si>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</si>
  <si>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</si>
  <si>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</si>
  <si>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</si>
  <si>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</si>
  <si>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</si>
  <si>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</si>
  <si>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</si>
  <si>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</si>
  <si>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</si>
  <si>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</si>
  <si>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</si>
  <si>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</si>
  <si>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</si>
  <si>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</si>
  <si>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</si>
  <si>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</si>
  <si>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</si>
  <si>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</si>
  <si>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</si>
  <si>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</si>
  <si>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</si>
  <si>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</si>
  <si>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</si>
  <si>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</si>
  <si>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</si>
  <si>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</si>
  <si>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</si>
  <si>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</si>
  <si>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</si>
  <si>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</si>
  <si>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</si>
  <si>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</si>
  <si>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</si>
  <si>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</si>
  <si>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</si>
  <si>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</si>
  <si>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</si>
  <si>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</si>
  <si>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</si>
  <si>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</si>
  <si>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</si>
  <si>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</si>
  <si>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</si>
  <si>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</si>
  <si>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</si>
  <si>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</si>
  <si>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</si>
  <si>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</si>
  <si>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</si>
  <si>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</si>
  <si>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</si>
  <si>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</si>
  <si>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</si>
  <si>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</si>
  <si>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</si>
  <si>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</si>
  <si>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</si>
  <si>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</si>
  <si>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</si>
  <si>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</si>
  <si>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</si>
  <si>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</si>
  <si>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</si>
  <si>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</si>
  <si>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</si>
  <si>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</si>
  <si>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</si>
  <si>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</si>
  <si>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</si>
  <si>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</si>
  <si>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</si>
  <si>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</si>
  <si>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</si>
  <si>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</si>
  <si>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</si>
  <si>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</si>
  <si>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</si>
  <si>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</si>
  <si>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</si>
  <si>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</si>
  <si>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</si>
  <si>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</si>
  <si>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</si>
  <si>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</si>
  <si>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</si>
  <si>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</si>
  <si>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</si>
  <si>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</si>
  <si>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</si>
  <si>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</si>
  <si>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</si>
  <si>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</si>
  <si>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</si>
  <si>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</si>
  <si>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</si>
  <si>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</si>
  <si>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</si>
  <si>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</si>
  <si>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</si>
  <si>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</si>
  <si>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</si>
  <si>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</si>
  <si>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</si>
  <si>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</si>
  <si>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</si>
  <si>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</si>
  <si>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</si>
  <si>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</si>
  <si>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</si>
  <si>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</si>
  <si>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</si>
  <si>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</si>
  <si>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</si>
  <si>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</si>
  <si>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</si>
  <si>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</si>
  <si>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</si>
  <si>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</si>
  <si>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</si>
  <si>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</si>
  <si>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</si>
  <si>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</si>
  <si>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</si>
  <si>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</si>
  <si>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</si>
  <si>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</si>
  <si>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</si>
  <si>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</si>
  <si>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</si>
  <si>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</si>
  <si>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</si>
  <si>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</si>
  <si>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</si>
  <si>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</si>
  <si>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</si>
  <si>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</si>
  <si>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</si>
  <si>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</si>
  <si>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</si>
  <si>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</si>
  <si>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</si>
  <si>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</si>
  <si>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</si>
  <si>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</si>
  <si>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</si>
  <si>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</si>
  <si>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</si>
  <si>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</si>
  <si>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</si>
  <si>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</si>
  <si>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</si>
  <si>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</si>
  <si>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</si>
  <si>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</si>
  <si>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</si>
  <si>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</si>
  <si>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</si>
  <si>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</si>
  <si>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</si>
  <si>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</si>
  <si>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</si>
  <si>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</si>
  <si>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</si>
  <si>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</si>
  <si>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</si>
  <si>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</si>
  <si>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</si>
  <si>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</si>
  <si>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</si>
  <si>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</si>
  <si>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</si>
  <si>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</si>
  <si>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</si>
  <si>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</si>
  <si>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</si>
  <si>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</si>
  <si>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</si>
  <si>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</si>
  <si>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</si>
  <si>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</si>
  <si>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</si>
  <si>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</si>
  <si>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</si>
  <si>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</si>
  <si>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</si>
  <si>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</si>
  <si>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</si>
  <si>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</si>
  <si>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</si>
  <si>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</si>
  <si>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</si>
  <si>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</si>
  <si>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</si>
  <si>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</si>
  <si>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</si>
  <si>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</si>
  <si>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</si>
  <si>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</si>
  <si>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</si>
  <si>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</si>
  <si>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</si>
  <si>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</si>
  <si>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</si>
  <si>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</si>
  <si>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</si>
  <si>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</si>
  <si>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</si>
  <si>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</si>
  <si>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</si>
  <si>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</si>
  <si>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</si>
  <si>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</si>
  <si>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</si>
  <si>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</si>
  <si>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</si>
  <si>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</si>
  <si>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</si>
  <si>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</si>
  <si>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</si>
  <si>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</si>
  <si>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</si>
  <si>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</si>
  <si>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</si>
  <si>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</si>
  <si>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</si>
  <si>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</si>
  <si>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</si>
  <si>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</si>
  <si>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</si>
  <si>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</si>
  <si>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</si>
  <si>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</si>
  <si>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</si>
  <si>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</si>
  <si>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</si>
  <si>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</si>
  <si>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</si>
  <si>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</si>
  <si>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</si>
  <si>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</si>
  <si>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</si>
  <si>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</si>
  <si>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</si>
  <si>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</si>
  <si>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</si>
  <si>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</si>
  <si>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</si>
  <si>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</si>
  <si>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</si>
  <si>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</si>
  <si>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</si>
  <si>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</si>
  <si>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</si>
  <si>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</si>
  <si>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</si>
  <si>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</si>
  <si>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</si>
  <si>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</si>
  <si>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</si>
  <si>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</si>
  <si>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</si>
  <si>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</si>
  <si>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</si>
  <si>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</si>
  <si>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</si>
  <si>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</si>
  <si>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</si>
  <si>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</si>
  <si>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</si>
  <si>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</si>
  <si>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</si>
  <si>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</si>
  <si>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</si>
  <si>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</si>
  <si>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</si>
  <si>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</si>
  <si>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</si>
  <si>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</si>
  <si>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</si>
  <si>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</si>
  <si>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</si>
  <si>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</si>
  <si>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</si>
  <si>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</si>
  <si>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</si>
  <si>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</si>
  <si>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</si>
  <si>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</si>
  <si>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</si>
  <si>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</si>
  <si>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</si>
  <si>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</si>
  <si>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</si>
  <si>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</si>
  <si>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</si>
  <si>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</si>
  <si>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</si>
  <si>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</si>
  <si>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</si>
  <si>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</si>
  <si>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</si>
  <si>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</si>
  <si>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</si>
  <si>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</si>
  <si>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</si>
  <si>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</si>
  <si>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</si>
  <si>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</si>
  <si>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</si>
  <si>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</si>
  <si>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</si>
  <si>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</si>
  <si>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</si>
  <si>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</si>
  <si>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</si>
  <si>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</si>
  <si>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</si>
  <si>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</si>
  <si>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</si>
  <si>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</si>
  <si>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</si>
  <si>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</si>
  <si>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</si>
  <si>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</si>
  <si>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</si>
  <si>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</si>
  <si>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</si>
  <si>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</si>
  <si>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</si>
  <si>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</si>
  <si>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</si>
  <si>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</si>
  <si>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</si>
  <si>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</si>
  <si>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</si>
  <si>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</si>
  <si>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</si>
  <si>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</si>
  <si>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</si>
  <si>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</si>
  <si>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</si>
  <si>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</si>
  <si>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</si>
  <si>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</si>
  <si>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</si>
  <si>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</si>
  <si>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</si>
  <si>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</si>
  <si>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</si>
  <si>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</si>
  <si>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</si>
  <si>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</si>
  <si>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</si>
  <si>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</si>
  <si>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</si>
  <si>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</si>
  <si>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</si>
  <si>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</si>
  <si>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</si>
  <si>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</si>
  <si>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</si>
  <si>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</si>
  <si>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</si>
  <si>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</si>
  <si>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</si>
  <si>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</si>
  <si>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</si>
  <si>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</si>
  <si>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</si>
  <si>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</si>
  <si>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</si>
  <si>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</si>
  <si>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</si>
  <si>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</si>
  <si>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</si>
  <si>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</si>
  <si>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</si>
  <si>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</si>
  <si>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</si>
  <si>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</si>
  <si>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</si>
  <si>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</si>
  <si>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</si>
  <si>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</si>
  <si>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</si>
  <si>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</si>
  <si>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</si>
  <si>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</si>
  <si>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</si>
  <si>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</si>
  <si>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</si>
  <si>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</si>
  <si>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</si>
  <si>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</si>
  <si>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</si>
  <si>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</si>
  <si>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</si>
  <si>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</si>
  <si>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</si>
  <si>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</si>
  <si>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</si>
  <si>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</si>
  <si>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</si>
  <si>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</si>
  <si>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</si>
  <si>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</si>
  <si>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</si>
  <si>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</si>
  <si>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</si>
  <si>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</si>
  <si>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</si>
  <si>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</si>
  <si>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</si>
  <si>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</si>
  <si>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</si>
  <si>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</si>
  <si>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</si>
  <si>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</si>
  <si>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</si>
  <si>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</si>
  <si>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</si>
  <si>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</si>
  <si>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</si>
  <si>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</si>
  <si>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</si>
  <si>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</si>
  <si>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</si>
  <si>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</si>
  <si>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</si>
  <si>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</si>
  <si>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</si>
  <si>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</si>
  <si>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</si>
  <si>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</si>
  <si>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</si>
  <si>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</si>
  <si>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</si>
  <si>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</si>
  <si>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</si>
  <si>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</si>
  <si>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</si>
  <si>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</si>
  <si>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</si>
  <si>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</si>
  <si>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</si>
  <si>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</si>
  <si>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</si>
  <si>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</si>
  <si>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</si>
  <si>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</si>
  <si>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</si>
  <si>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</si>
  <si>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</si>
  <si>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</si>
  <si>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</si>
  <si>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</si>
  <si>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</si>
  <si>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</si>
  <si>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</si>
  <si>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</si>
  <si>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</si>
  <si>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</si>
  <si>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</si>
  <si>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</si>
  <si>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</si>
  <si>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</si>
  <si>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</si>
  <si>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</si>
  <si>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</si>
  <si>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</si>
  <si>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</si>
  <si>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</si>
  <si>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</si>
  <si>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</si>
  <si>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</si>
  <si>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</si>
  <si>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</si>
  <si>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</si>
  <si>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</si>
  <si>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</si>
  <si>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</si>
  <si>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</si>
  <si>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</si>
  <si>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</si>
  <si>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</si>
  <si>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</si>
  <si>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</si>
  <si>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</si>
  <si>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</si>
  <si>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</si>
  <si>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</si>
  <si>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</si>
  <si>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</si>
  <si>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</si>
  <si>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</si>
  <si>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</si>
  <si>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</si>
  <si>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</si>
  <si>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</si>
  <si>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</si>
  <si>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</si>
  <si>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</si>
  <si>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</si>
  <si>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</si>
  <si>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</si>
  <si>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</si>
  <si>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</si>
  <si>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</si>
  <si>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</si>
  <si>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</si>
  <si>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</si>
  <si>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</si>
  <si>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</si>
  <si>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</si>
  <si>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</si>
  <si>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</si>
  <si>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</si>
  <si>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</si>
  <si>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</si>
  <si>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</si>
  <si>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</si>
  <si>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</si>
  <si>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</si>
  <si>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</si>
  <si>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</si>
  <si>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</si>
  <si>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</si>
  <si>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</si>
  <si>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</si>
  <si>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</si>
  <si>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</si>
  <si>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</si>
  <si>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</si>
  <si>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</si>
  <si>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</si>
  <si>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</si>
  <si>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</si>
  <si>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</si>
  <si>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</si>
  <si>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</si>
  <si>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</si>
  <si>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</si>
  <si>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</si>
  <si>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</si>
  <si>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</si>
  <si>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</si>
  <si>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</si>
  <si>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</si>
  <si>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</si>
  <si>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</si>
  <si>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</si>
  <si>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</si>
  <si>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</si>
  <si>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</si>
  <si>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</si>
  <si>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</si>
  <si>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</si>
  <si>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</si>
  <si>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</si>
  <si>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</si>
  <si>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</si>
  <si>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</si>
  <si>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</si>
  <si>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</si>
  <si>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</si>
  <si>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</si>
  <si>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</si>
  <si>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</si>
  <si>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</si>
  <si>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</si>
  <si>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</si>
  <si>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</si>
  <si>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</si>
  <si>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</si>
  <si>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</si>
  <si>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</si>
  <si>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</si>
  <si>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</si>
  <si>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</si>
  <si>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</si>
  <si>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</si>
  <si>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</si>
  <si>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</si>
  <si>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</si>
  <si>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</si>
  <si>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</si>
  <si>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</si>
  <si>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</si>
  <si>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</si>
  <si>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</si>
  <si>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</si>
  <si>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</si>
  <si>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</si>
  <si>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</si>
  <si>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</si>
  <si>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</si>
  <si>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</si>
  <si>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</si>
  <si>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</si>
  <si>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</si>
  <si>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</si>
  <si>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</si>
  <si>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</si>
  <si>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</si>
  <si>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</si>
  <si>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</si>
  <si>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</si>
  <si>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</si>
  <si>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</si>
  <si>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</si>
  <si>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</si>
  <si>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</si>
  <si>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</si>
  <si>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</si>
  <si>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</si>
  <si>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</si>
  <si>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</si>
  <si>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</si>
  <si>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</si>
  <si>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</si>
  <si>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</si>
  <si>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</si>
  <si>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</si>
  <si>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</si>
  <si>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</si>
  <si>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</si>
  <si>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</si>
  <si>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</si>
  <si>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</si>
  <si>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</si>
  <si>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</si>
  <si>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</si>
  <si>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</si>
  <si>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</si>
  <si>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</si>
  <si>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</si>
  <si>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</si>
  <si>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</si>
  <si>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</si>
  <si>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</si>
  <si>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</si>
  <si>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</si>
  <si>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</si>
  <si>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</si>
  <si>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</si>
  <si>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</si>
  <si>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</si>
  <si>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</si>
  <si>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</si>
  <si>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</si>
  <si>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</si>
  <si>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</si>
  <si>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</si>
  <si>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</si>
  <si>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</si>
  <si>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</si>
  <si>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</si>
  <si>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</si>
  <si>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</si>
  <si>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</si>
  <si>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</si>
  <si>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</si>
  <si>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</si>
  <si>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</si>
  <si>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</si>
  <si>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</si>
  <si>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</si>
  <si>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</si>
  <si>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</si>
  <si>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</si>
  <si>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</si>
  <si>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</si>
  <si>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</si>
  <si>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</si>
  <si>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</si>
  <si>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</si>
  <si>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</si>
  <si>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</si>
  <si>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</si>
  <si>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</si>
  <si>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</si>
  <si>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</si>
  <si>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</si>
  <si>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</si>
  <si>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</si>
  <si>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</si>
  <si>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</si>
  <si>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</si>
  <si>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</si>
  <si>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</si>
  <si>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</si>
  <si>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</si>
  <si>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</si>
  <si>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</si>
  <si>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</si>
  <si>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</si>
  <si>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</si>
  <si>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</si>
  <si>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</si>
  <si>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</si>
  <si>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</si>
  <si>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</si>
  <si>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</si>
  <si>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</si>
  <si>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</si>
  <si>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</si>
  <si>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</si>
  <si>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</si>
  <si>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</si>
  <si>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</si>
  <si>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</si>
  <si>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</si>
  <si>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</si>
  <si>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</si>
  <si>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</si>
  <si>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</si>
  <si>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</si>
  <si>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</si>
  <si>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</si>
  <si>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</si>
  <si>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</si>
  <si>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</si>
  <si>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</si>
  <si>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</si>
  <si>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</si>
  <si>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</si>
  <si>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</si>
  <si>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</si>
  <si>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</si>
  <si>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</si>
  <si>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</si>
  <si>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</si>
  <si>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</si>
  <si>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</si>
  <si>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</si>
  <si>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</si>
  <si>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</si>
  <si>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</si>
  <si>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</si>
  <si>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</si>
  <si>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</si>
  <si>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</si>
  <si>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</si>
  <si>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</si>
  <si>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</si>
  <si>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</si>
  <si>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</si>
  <si>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</si>
  <si>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</si>
  <si>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</si>
  <si>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</si>
  <si>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</si>
  <si>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</si>
  <si>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</si>
  <si>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</si>
  <si>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</si>
  <si>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</si>
  <si>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</si>
  <si>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</si>
  <si>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</si>
  <si>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</si>
  <si>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</si>
  <si>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</si>
  <si>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</si>
  <si>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</si>
  <si>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</si>
  <si>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</si>
  <si>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</si>
  <si>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</si>
  <si>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</si>
  <si>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</si>
  <si>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</si>
  <si>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</si>
  <si>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</si>
  <si>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</si>
  <si>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</si>
  <si>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</si>
  <si>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</si>
  <si>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</si>
  <si>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</si>
  <si>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</si>
  <si>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</si>
  <si>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</si>
  <si>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</si>
  <si>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</si>
  <si>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</si>
  <si>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</si>
  <si>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</si>
  <si>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</si>
  <si>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</si>
  <si>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</si>
  <si>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</si>
  <si>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</si>
  <si>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</si>
  <si>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</si>
  <si>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</si>
  <si>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</si>
  <si>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</si>
  <si>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</si>
  <si>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</si>
  <si>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</si>
  <si>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</si>
  <si>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</si>
  <si>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</si>
  <si>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</si>
  <si>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</si>
  <si>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</si>
  <si>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</si>
  <si>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</si>
  <si>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</si>
  <si>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</si>
  <si>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</si>
  <si>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</si>
  <si>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</si>
  <si>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</si>
  <si>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</si>
  <si>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</si>
  <si>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</si>
  <si>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</si>
  <si>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</si>
  <si>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</si>
  <si>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</si>
  <si>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</si>
  <si>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</si>
  <si>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</si>
  <si>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</si>
  <si>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</si>
  <si>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</si>
  <si>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</si>
  <si>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</si>
  <si>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</si>
  <si>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</si>
  <si>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</si>
  <si>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</si>
  <si>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</si>
  <si>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</si>
  <si>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</si>
  <si>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</si>
  <si>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</si>
  <si>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</si>
  <si>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</si>
  <si>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</si>
  <si>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</si>
  <si>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</si>
  <si>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</si>
  <si>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</si>
  <si>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</si>
  <si>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</si>
  <si>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</si>
  <si>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</si>
  <si>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</si>
  <si>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</si>
  <si>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</si>
  <si>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</si>
  <si>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</si>
  <si>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</si>
  <si>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</si>
  <si>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</si>
  <si>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</si>
  <si>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</si>
  <si>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</si>
  <si>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</si>
  <si>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</si>
  <si>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</si>
  <si>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</si>
  <si>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</si>
  <si>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</si>
  <si>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</si>
  <si>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</si>
  <si>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</si>
  <si>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</si>
  <si>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</si>
  <si>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</si>
  <si>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</si>
  <si>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</si>
  <si>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</si>
  <si>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</si>
  <si>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</si>
  <si>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</si>
  <si>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</si>
  <si>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</si>
  <si>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</si>
  <si>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</si>
  <si>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</si>
  <si>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</si>
  <si>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</si>
  <si>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</si>
  <si>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</si>
  <si>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</si>
  <si>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</si>
  <si>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</si>
  <si>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</si>
  <si>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</si>
  <si>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</si>
  <si>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</si>
  <si>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</si>
  <si>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</si>
  <si>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</si>
  <si>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</si>
  <si>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</si>
  <si>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</si>
  <si>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</si>
  <si>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</si>
  <si>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</si>
  <si>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</si>
  <si>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</si>
  <si>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</si>
  <si>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</si>
  <si>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</si>
  <si>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</si>
  <si>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</si>
  <si>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</si>
  <si>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</si>
  <si>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</si>
  <si>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</si>
  <si>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</si>
  <si>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</si>
  <si>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</si>
  <si>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</si>
  <si>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</si>
  <si>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</si>
  <si>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</si>
  <si>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</si>
  <si>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</si>
  <si>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</si>
  <si>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</si>
  <si>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</si>
  <si>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</si>
  <si>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</si>
  <si>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</si>
  <si>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</si>
  <si>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</si>
  <si>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</si>
  <si>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</si>
  <si>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</si>
  <si>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</si>
  <si>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</si>
  <si>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</si>
  <si>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</si>
  <si>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</si>
  <si>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</si>
  <si>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</si>
  <si>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</si>
  <si>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</si>
  <si>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</si>
  <si>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</si>
  <si>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</si>
  <si>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</si>
  <si>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</si>
  <si>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</si>
  <si>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</si>
  <si>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</si>
  <si>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</si>
  <si>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</si>
  <si>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</si>
  <si>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</si>
  <si>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</si>
  <si>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</si>
  <si>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</si>
  <si>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</si>
  <si>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</si>
  <si>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</si>
  <si>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</si>
  <si>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</si>
  <si>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</si>
  <si>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</si>
  <si>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</si>
  <si>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</si>
  <si>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</si>
  <si>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</si>
  <si>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</si>
  <si>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</si>
  <si>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</si>
  <si>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</si>
  <si>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</si>
  <si>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</si>
  <si>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</si>
  <si>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</si>
  <si>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</si>
  <si>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</si>
  <si>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</si>
  <si>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</si>
  <si>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</si>
  <si>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</si>
  <si>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</si>
  <si>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</si>
  <si>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</si>
  <si>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</si>
  <si>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</si>
  <si>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</si>
  <si>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</si>
  <si>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</si>
  <si>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</si>
  <si>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</si>
  <si>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</si>
  <si>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</si>
  <si>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</si>
  <si>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</si>
  <si>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</si>
  <si>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</si>
  <si>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</si>
  <si>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</si>
  <si>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</si>
  <si>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</si>
  <si>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</si>
  <si>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</si>
  <si>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</si>
  <si>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</si>
  <si>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</si>
  <si>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</si>
  <si>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</si>
  <si>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</si>
  <si>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</si>
  <si>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</si>
  <si>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</si>
  <si>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</si>
  <si>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</si>
  <si>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</si>
  <si>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</si>
  <si>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</si>
  <si>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</si>
  <si>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</si>
  <si>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</si>
  <si>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</si>
  <si>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</si>
  <si>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</si>
  <si>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</si>
  <si>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</si>
  <si>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</si>
  <si>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</si>
  <si>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</si>
  <si>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</si>
  <si>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</si>
  <si>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</si>
  <si>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</si>
  <si>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</si>
  <si>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</si>
  <si>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</si>
  <si>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</si>
  <si>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</si>
  <si>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</si>
  <si>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</si>
  <si>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</si>
  <si>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</si>
  <si>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</si>
  <si>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</si>
  <si>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</si>
  <si>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</si>
  <si>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</si>
  <si>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</si>
  <si>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</si>
  <si>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</si>
  <si>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</si>
  <si>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</si>
  <si>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</si>
  <si>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</si>
  <si>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</si>
  <si>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</si>
  <si>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</si>
  <si>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</si>
  <si>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</si>
  <si>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</si>
  <si>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</si>
  <si>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</si>
  <si>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</si>
  <si>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</si>
  <si>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</si>
  <si>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</si>
  <si>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</si>
  <si>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</si>
  <si>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</si>
  <si>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</si>
  <si>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</si>
  <si>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</si>
  <si>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</si>
  <si>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</si>
  <si>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</si>
  <si>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</si>
  <si>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</si>
  <si>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</si>
  <si>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</si>
  <si>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</si>
  <si>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</si>
  <si>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</si>
  <si>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</si>
  <si>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</si>
  <si>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</si>
  <si>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</si>
  <si>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</si>
  <si>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</si>
  <si>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</si>
  <si>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</si>
  <si>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</si>
  <si>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</si>
  <si>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</si>
  <si>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</si>
  <si>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</si>
  <si>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</si>
  <si>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</si>
  <si>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</si>
  <si>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</si>
  <si>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</si>
  <si>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</si>
  <si>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</si>
  <si>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</si>
  <si>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</si>
  <si>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</si>
  <si>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</si>
  <si>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</si>
  <si>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</si>
  <si>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</si>
  <si>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</si>
  <si>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</si>
  <si>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</si>
  <si>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</si>
  <si>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</si>
  <si>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</si>
  <si>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</si>
  <si>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</si>
  <si>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</si>
  <si>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</si>
  <si>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</si>
  <si>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</si>
  <si>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</si>
  <si>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</si>
  <si>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</si>
  <si>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</si>
  <si>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</si>
  <si>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</si>
  <si>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</si>
  <si>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</si>
  <si>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</si>
  <si>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</si>
  <si>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</si>
  <si>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</si>
  <si>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</si>
  <si>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</si>
  <si>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</si>
  <si>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</si>
  <si>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</si>
  <si>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</si>
  <si>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</si>
  <si>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</si>
  <si>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</si>
  <si>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</si>
  <si>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</si>
  <si>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</si>
  <si>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</si>
  <si>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</si>
  <si>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</si>
  <si>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</si>
  <si>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</si>
  <si>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</si>
  <si>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</si>
  <si>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</si>
  <si>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</si>
  <si>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</si>
  <si>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</si>
  <si>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</si>
  <si>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</si>
  <si>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</si>
  <si>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</si>
  <si>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</si>
  <si>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</si>
  <si>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</si>
  <si>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</si>
  <si>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</si>
  <si>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</si>
  <si>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</si>
  <si>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</si>
  <si>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</si>
  <si>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</si>
  <si>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</si>
  <si>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</si>
  <si>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</si>
  <si>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</si>
  <si>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</si>
  <si>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</si>
  <si>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</si>
  <si>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</si>
  <si>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</si>
  <si>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</si>
  <si>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</si>
  <si>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</si>
  <si>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</si>
  <si>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</si>
  <si>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</si>
  <si>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</si>
  <si>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</si>
  <si>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</si>
  <si>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</si>
  <si>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</si>
  <si>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</si>
  <si>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</si>
  <si>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</si>
  <si>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</si>
  <si>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</si>
  <si>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</si>
  <si>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</si>
  <si>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</si>
  <si>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</si>
  <si>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</si>
  <si>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</si>
  <si>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</si>
  <si>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</si>
  <si>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</si>
  <si>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</si>
  <si>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</si>
  <si>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</si>
  <si>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</si>
  <si>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</si>
  <si>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</si>
  <si>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</si>
  <si>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</si>
  <si>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</si>
  <si>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</si>
  <si>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</si>
  <si>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</si>
  <si>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</si>
  <si>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</si>
  <si>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</si>
  <si>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</si>
  <si>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</si>
  <si>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</si>
  <si>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</si>
  <si>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</si>
  <si>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</si>
  <si>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</si>
  <si>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</si>
  <si>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</si>
  <si>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</si>
  <si>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</si>
  <si>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</si>
  <si>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</si>
  <si>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</si>
  <si>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</si>
  <si>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</si>
  <si>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</si>
  <si>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</si>
  <si>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</si>
  <si>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</si>
  <si>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</si>
  <si>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</si>
  <si>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</si>
  <si>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</si>
  <si>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</si>
  <si>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</si>
  <si>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</si>
  <si>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</si>
  <si>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</si>
  <si>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</si>
  <si>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</si>
  <si>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</si>
  <si>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</si>
  <si>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</si>
  <si>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</si>
  <si>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</si>
  <si>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</si>
  <si>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</si>
  <si>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</si>
  <si>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</si>
  <si>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</si>
  <si>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</si>
  <si>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</si>
  <si>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</si>
  <si>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</si>
  <si>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</si>
  <si>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</si>
  <si>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</si>
  <si>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</si>
  <si>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</si>
  <si>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</si>
  <si>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</si>
  <si>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</si>
  <si>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</si>
  <si>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</si>
  <si>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</si>
  <si>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</si>
  <si>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</si>
  <si>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</si>
  <si>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</si>
  <si>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</si>
  <si>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</si>
  <si>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</si>
  <si>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</si>
  <si>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</si>
  <si>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</si>
  <si>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</si>
  <si>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</si>
  <si>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</si>
  <si>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</si>
  <si>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</si>
  <si>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</si>
  <si>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</si>
  <si>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</si>
  <si>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</si>
  <si>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</si>
  <si>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</si>
  <si>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</si>
  <si>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</si>
  <si>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</si>
  <si>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</si>
  <si>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</si>
  <si>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</si>
  <si>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</si>
  <si>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</si>
  <si>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</si>
  <si>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</si>
  <si>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</si>
  <si>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</si>
  <si>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</si>
  <si>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</si>
  <si>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</si>
  <si>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</si>
  <si>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</si>
  <si>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</si>
  <si>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</si>
  <si>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</si>
  <si>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</si>
  <si>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</si>
  <si>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</si>
  <si>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</si>
  <si>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</si>
  <si>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</si>
  <si>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</si>
  <si>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</si>
  <si>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</si>
  <si>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</si>
  <si>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</si>
  <si>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</si>
  <si>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</si>
  <si>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</si>
  <si>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</si>
  <si>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</si>
  <si>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</si>
  <si>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</si>
  <si>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</si>
  <si>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</si>
  <si>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</si>
  <si>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</si>
  <si>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</si>
  <si>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</si>
  <si>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</si>
  <si>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</si>
  <si>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</si>
  <si>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</si>
  <si>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</si>
  <si>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</si>
  <si>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</si>
  <si>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</si>
  <si>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</si>
  <si>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</si>
  <si>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</si>
  <si>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</si>
  <si>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</si>
  <si>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</si>
  <si>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</si>
  <si>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</si>
  <si>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</si>
  <si>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</si>
  <si>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</si>
  <si>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</si>
  <si>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</si>
  <si>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</si>
  <si>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</si>
  <si>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</si>
  <si>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</si>
  <si>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</si>
  <si>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</si>
  <si>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</si>
  <si>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</si>
  <si>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</si>
  <si>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</si>
  <si>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</si>
  <si>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</si>
  <si>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</si>
  <si>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</si>
  <si>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</si>
  <si>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</si>
  <si>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</si>
  <si>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</si>
  <si>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</si>
  <si>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</si>
  <si>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</si>
  <si>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</si>
  <si>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</si>
  <si>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</si>
  <si>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</si>
  <si>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</si>
  <si>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</si>
  <si>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</si>
  <si>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</si>
  <si>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</si>
  <si>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</si>
  <si>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</si>
  <si>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</si>
  <si>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</si>
  <si>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</si>
  <si>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</si>
  <si>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</si>
  <si>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</si>
  <si>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</si>
  <si>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</si>
  <si>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</si>
  <si>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</si>
  <si>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</si>
  <si>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</si>
  <si>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</si>
  <si>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</si>
  <si>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</si>
  <si>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</si>
  <si>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</si>
  <si>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</si>
  <si>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</si>
  <si>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</si>
  <si>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</si>
  <si>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</si>
  <si>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</si>
  <si>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</si>
  <si>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</si>
  <si>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</si>
  <si>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</si>
  <si>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</si>
  <si>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</si>
  <si>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</si>
  <si>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</si>
  <si>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</si>
  <si>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</si>
  <si>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</si>
  <si>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</si>
  <si>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</si>
  <si>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</si>
  <si>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</si>
  <si>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</si>
  <si>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</si>
  <si>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</si>
  <si>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</si>
  <si>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</si>
  <si>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</si>
  <si>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</si>
  <si>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</si>
  <si>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</si>
  <si>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</si>
  <si>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</si>
  <si>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</si>
  <si>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</si>
  <si>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</si>
  <si>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</si>
  <si>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</si>
  <si>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</si>
  <si>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</si>
  <si>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</si>
  <si>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</si>
  <si>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</si>
  <si>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</si>
  <si>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</si>
  <si>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</si>
  <si>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</si>
  <si>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</si>
  <si>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</si>
  <si>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</si>
  <si>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</si>
  <si>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</si>
  <si>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</si>
  <si>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</si>
  <si>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</si>
  <si>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</si>
  <si>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</si>
  <si>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</si>
  <si>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</si>
  <si>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</si>
  <si>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</si>
  <si>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</si>
  <si>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</si>
  <si>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</si>
  <si>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</si>
  <si>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</si>
  <si>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</si>
  <si>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</si>
  <si>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</si>
  <si>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</si>
  <si>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</si>
  <si>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</si>
  <si>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</si>
  <si>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</si>
  <si>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</si>
  <si>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</si>
  <si>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</si>
  <si>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</si>
  <si>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</si>
  <si>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</si>
  <si>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</si>
  <si>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</si>
  <si>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</si>
  <si>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</si>
  <si>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</si>
  <si>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</si>
  <si>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</si>
  <si>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</si>
  <si>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</si>
  <si>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</si>
  <si>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</si>
  <si>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</si>
  <si>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</si>
  <si>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</si>
  <si>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</si>
  <si>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</si>
  <si>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</si>
  <si>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</si>
  <si>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</si>
  <si>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</si>
  <si>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</si>
  <si>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</si>
  <si>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</si>
  <si>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</si>
  <si>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</si>
  <si>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</si>
  <si>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</si>
  <si>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</si>
  <si>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</si>
  <si>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</si>
  <si>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</si>
  <si>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</si>
  <si>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</si>
  <si>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</si>
  <si>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</si>
  <si>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</si>
  <si>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</si>
  <si>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</si>
  <si>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</si>
  <si>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</si>
  <si>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</si>
  <si>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</si>
  <si>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</si>
  <si>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</si>
  <si>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</si>
  <si>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</si>
  <si>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</si>
  <si>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</si>
  <si>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</si>
  <si>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</si>
  <si>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</si>
  <si>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</si>
  <si>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</si>
  <si>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</si>
  <si>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</si>
  <si>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</si>
  <si>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</si>
  <si>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</si>
  <si>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</si>
  <si>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</si>
  <si>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</si>
  <si>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</si>
  <si>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</si>
  <si>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</si>
  <si>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</si>
  <si>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</si>
  <si>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</si>
  <si>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</si>
  <si>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</si>
  <si>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</si>
  <si>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</si>
  <si>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</si>
  <si>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</si>
  <si>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</si>
  <si>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</si>
  <si>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</si>
  <si>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</si>
  <si>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</si>
  <si>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</si>
  <si>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</si>
  <si>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</si>
  <si>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</si>
  <si>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</si>
  <si>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</si>
  <si>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</si>
  <si>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</si>
  <si>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</si>
  <si>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</si>
  <si>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</si>
  <si>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</si>
  <si>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</si>
  <si>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</si>
  <si>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</si>
  <si>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</si>
  <si>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</si>
  <si>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</si>
  <si>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</si>
  <si>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</si>
  <si>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</si>
  <si>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</si>
  <si>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</si>
  <si>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</si>
  <si>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</si>
  <si>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</si>
  <si>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</si>
  <si>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</si>
  <si>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</si>
  <si>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</si>
  <si>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</si>
  <si>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</si>
  <si>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</si>
  <si>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</si>
  <si>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</si>
  <si>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</si>
  <si>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</si>
  <si>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</si>
  <si>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</si>
  <si>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</si>
  <si>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</si>
  <si>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</si>
  <si>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</si>
  <si>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</si>
  <si>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</si>
  <si>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</si>
  <si>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</si>
  <si>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</si>
  <si>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</si>
  <si>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</si>
  <si>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</si>
  <si>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</si>
  <si>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</si>
  <si>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</si>
  <si>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</si>
  <si>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</si>
  <si>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</si>
  <si>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</si>
  <si>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</si>
  <si>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</si>
  <si>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</si>
  <si>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</si>
  <si>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</si>
  <si>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</si>
  <si>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</si>
  <si>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</si>
  <si>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</si>
  <si>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</si>
  <si>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</si>
  <si>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</si>
  <si>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</si>
  <si>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</si>
  <si>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</si>
  <si>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</si>
  <si>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</si>
  <si>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</si>
  <si>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</si>
  <si>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</si>
  <si>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</si>
  <si>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</si>
  <si>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</si>
  <si>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</si>
  <si>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</si>
  <si>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</si>
  <si>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</si>
  <si>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</si>
  <si>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</si>
  <si>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</si>
  <si>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</si>
  <si>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</si>
  <si>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</si>
  <si>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</si>
  <si>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</si>
  <si>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</si>
  <si>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</si>
  <si>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</si>
  <si>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</si>
  <si>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</si>
  <si>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</si>
  <si>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</si>
  <si>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</si>
  <si>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</si>
  <si>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</si>
  <si>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</si>
  <si>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</si>
  <si>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</si>
  <si>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</si>
  <si>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</si>
  <si>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</si>
  <si>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</si>
  <si>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</si>
  <si>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</si>
  <si>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</si>
  <si>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</si>
  <si>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</si>
  <si>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</si>
  <si>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</si>
  <si>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</si>
  <si>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</si>
  <si>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</si>
  <si>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</si>
  <si>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</si>
  <si>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</si>
  <si>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</si>
  <si>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</si>
  <si>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</si>
  <si>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</si>
  <si>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</si>
  <si>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</si>
  <si>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</si>
  <si>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</si>
  <si>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</si>
  <si>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</si>
  <si>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</si>
  <si>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</si>
  <si>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</si>
  <si>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</si>
  <si>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</si>
  <si>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</si>
  <si>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</si>
  <si>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</si>
  <si>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</si>
  <si>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</si>
  <si>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</si>
  <si>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</si>
  <si>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</si>
  <si>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</si>
  <si>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</si>
  <si>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</si>
  <si>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</si>
  <si>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</si>
  <si>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</si>
  <si>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</si>
  <si>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</si>
  <si>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</si>
  <si>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</si>
  <si>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</si>
  <si>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</si>
  <si>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</si>
  <si>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</si>
  <si>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</si>
  <si>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</si>
  <si>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</si>
  <si>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</si>
  <si>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</si>
  <si>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</si>
  <si>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</si>
  <si>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</si>
  <si>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</si>
  <si>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</si>
  <si>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</si>
  <si>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</si>
  <si>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</si>
  <si>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</si>
  <si>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</si>
  <si>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</si>
  <si>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</si>
  <si>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</si>
  <si>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</si>
  <si>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</si>
  <si>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</si>
  <si>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</si>
  <si>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</si>
  <si>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</si>
  <si>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</si>
  <si>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</si>
  <si>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</si>
  <si>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</si>
  <si>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</si>
  <si>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</si>
  <si>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</si>
  <si>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</si>
  <si>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</si>
  <si>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</si>
  <si>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</si>
  <si>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</si>
  <si>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</si>
  <si>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</si>
  <si>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</si>
  <si>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</si>
  <si>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</si>
  <si>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</si>
  <si>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</si>
  <si>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</si>
  <si>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</si>
  <si>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</si>
  <si>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</si>
  <si>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</si>
  <si>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</si>
  <si>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</si>
  <si>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</si>
  <si>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</si>
  <si>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</si>
  <si>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</si>
  <si>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</si>
  <si>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</si>
  <si>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</si>
  <si>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</si>
  <si>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</si>
  <si>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</si>
  <si>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</si>
  <si>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</si>
  <si>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</si>
  <si>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</si>
  <si>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</si>
  <si>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</si>
  <si>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</si>
  <si>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</si>
  <si>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</si>
  <si>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</si>
  <si>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</si>
  <si>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</si>
  <si>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</si>
  <si>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</si>
  <si>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</si>
  <si>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</si>
  <si>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</si>
  <si>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</si>
  <si>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</si>
  <si>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</si>
  <si>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</si>
  <si>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</si>
  <si>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</si>
  <si>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</si>
  <si>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</si>
  <si>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</si>
  <si>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</si>
  <si>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</si>
  <si>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</si>
  <si>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</si>
  <si>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</si>
  <si>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</si>
  <si>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</si>
  <si>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</si>
  <si>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</si>
  <si>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</si>
  <si>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</si>
  <si>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</si>
  <si>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</si>
  <si>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</si>
  <si>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</si>
  <si>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</si>
  <si>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</si>
  <si>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</si>
  <si>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</si>
  <si>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</si>
  <si>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</si>
  <si>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</si>
  <si>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</si>
  <si>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</si>
  <si>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</si>
  <si>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</si>
  <si>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</si>
  <si>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</si>
  <si>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</si>
  <si>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</si>
  <si>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</si>
  <si>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</si>
  <si>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</si>
  <si>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</si>
  <si>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</si>
  <si>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</si>
  <si>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</si>
  <si>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</si>
  <si>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</si>
  <si>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</si>
  <si>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</si>
  <si>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</si>
  <si>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</si>
  <si>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</si>
  <si>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</si>
  <si>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</si>
  <si>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</si>
  <si>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</si>
  <si>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</si>
  <si>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</si>
  <si>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</si>
  <si>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</si>
  <si>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</si>
  <si>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</si>
  <si>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</si>
  <si>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</si>
  <si>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</si>
  <si>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</si>
  <si>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</si>
  <si>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</si>
  <si>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</si>
  <si>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</si>
  <si>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</si>
  <si>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</si>
  <si>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</si>
  <si>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</si>
  <si>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</si>
  <si>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</si>
  <si>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</si>
  <si>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</si>
  <si>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</si>
  <si>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</si>
  <si>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</si>
  <si>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</si>
  <si>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</si>
  <si>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</si>
  <si>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</si>
  <si>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</si>
  <si>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</si>
  <si>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</si>
  <si>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</si>
  <si>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</si>
  <si>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</si>
  <si>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</si>
  <si>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</si>
  <si>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</si>
  <si>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</si>
  <si>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</si>
  <si>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</si>
  <si>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</si>
  <si>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</si>
  <si>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</si>
  <si>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</si>
  <si>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</si>
  <si>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</si>
  <si>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</si>
  <si>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</si>
  <si>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</si>
  <si>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</si>
  <si>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</si>
  <si>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</si>
  <si>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</si>
  <si>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</si>
  <si>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</si>
  <si>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</si>
  <si>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</si>
  <si>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</si>
  <si>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</si>
  <si>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</si>
  <si>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</si>
  <si>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</si>
  <si>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</si>
  <si>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</si>
  <si>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</si>
  <si>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</si>
  <si>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</si>
  <si>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</si>
  <si>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</si>
  <si>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</si>
  <si>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</si>
  <si>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</si>
  <si>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</si>
  <si>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</si>
  <si>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</si>
  <si>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</si>
  <si>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</si>
  <si>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</si>
  <si>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</si>
  <si>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</si>
  <si>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</si>
  <si>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</si>
  <si>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</si>
  <si>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</si>
  <si>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</si>
  <si>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</si>
  <si>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</si>
  <si>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</si>
  <si>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</si>
  <si>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</si>
  <si>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</si>
  <si>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</si>
  <si>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</si>
  <si>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</si>
  <si>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</si>
  <si>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</si>
  <si>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</si>
  <si>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</si>
  <si>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</si>
  <si>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</si>
  <si>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</si>
  <si>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</si>
  <si>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</si>
  <si>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</si>
  <si>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</si>
  <si>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</si>
  <si>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</si>
  <si>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</si>
  <si>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</si>
  <si>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</si>
  <si>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</si>
  <si>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</si>
  <si>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</si>
  <si>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</si>
  <si>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</si>
  <si>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</si>
  <si>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</si>
  <si>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</si>
  <si>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</si>
  <si>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</si>
  <si>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</si>
  <si>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</si>
  <si>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</si>
  <si>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</si>
  <si>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</si>
  <si>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</si>
  <si>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</si>
  <si>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</si>
  <si>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</si>
  <si>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</si>
  <si>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</si>
  <si>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</si>
  <si>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</si>
  <si>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</si>
  <si>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</si>
  <si>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</si>
  <si>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</si>
  <si>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</si>
  <si>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</si>
  <si>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</si>
  <si>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</si>
  <si>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</si>
  <si>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</si>
  <si>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</si>
  <si>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</si>
  <si>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</si>
  <si>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</si>
  <si>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</si>
  <si>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</si>
  <si>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</si>
  <si>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</si>
  <si>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</si>
  <si>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</si>
  <si>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</si>
  <si>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</si>
  <si>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</si>
  <si>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</si>
  <si>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</si>
  <si>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</si>
  <si>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</si>
  <si>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</si>
  <si>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</si>
  <si>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</si>
  <si>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</si>
  <si>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</si>
  <si>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</si>
  <si>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</si>
  <si>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</si>
  <si>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</si>
  <si>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</si>
  <si>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</si>
  <si>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</si>
  <si>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</si>
  <si>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</si>
  <si>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</si>
  <si>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</si>
  <si>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</si>
  <si>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</si>
  <si>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</si>
  <si>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</si>
  <si>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</si>
  <si>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</si>
  <si>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</si>
  <si>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</si>
  <si>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</si>
  <si>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</si>
  <si>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</si>
  <si>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</si>
  <si>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</si>
  <si>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</si>
  <si>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</si>
  <si>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</si>
  <si>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</si>
  <si>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</si>
  <si>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</si>
  <si>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</si>
  <si>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</si>
  <si>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</si>
  <si>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</si>
  <si>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</si>
  <si>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</si>
  <si>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</si>
  <si>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</si>
  <si>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</si>
  <si>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</si>
  <si>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</si>
  <si>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</si>
  <si>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</si>
  <si>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</si>
  <si>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</si>
  <si>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</si>
  <si>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</si>
  <si>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</si>
  <si>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</si>
  <si>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</si>
  <si>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</si>
  <si>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</si>
  <si>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</si>
  <si>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</si>
  <si>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</si>
  <si>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</si>
  <si>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</si>
  <si>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</si>
  <si>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</si>
  <si>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</si>
  <si>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</si>
  <si>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</si>
  <si>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</si>
  <si>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</si>
  <si>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</si>
  <si>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</si>
  <si>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</si>
  <si>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</si>
  <si>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</si>
  <si>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</si>
  <si>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</si>
  <si>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</si>
  <si>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</si>
  <si>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</si>
  <si>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</si>
  <si>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</si>
  <si>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</si>
  <si>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</si>
  <si>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</si>
  <si>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</si>
  <si>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</si>
  <si>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</si>
  <si>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</si>
  <si>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</si>
  <si>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</si>
  <si>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</si>
  <si>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</si>
  <si>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</si>
  <si>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</si>
  <si>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</si>
  <si>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</si>
  <si>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</si>
  <si>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</si>
  <si>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</si>
  <si>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</si>
  <si>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</si>
  <si>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</si>
  <si>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</si>
  <si>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</si>
  <si>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</si>
  <si>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</si>
  <si>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</si>
  <si>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</si>
  <si>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</si>
  <si>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</si>
  <si>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</si>
  <si>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</si>
  <si>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</si>
  <si>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</si>
  <si>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</si>
  <si>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</si>
  <si>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</si>
  <si>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</si>
  <si>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</si>
  <si>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</si>
  <si>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</si>
  <si>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</si>
  <si>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</si>
  <si>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</si>
  <si>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</si>
  <si>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</si>
  <si>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</si>
  <si>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</si>
  <si>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</si>
  <si>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</si>
  <si>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</si>
  <si>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</si>
  <si>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</si>
  <si>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</si>
  <si>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</si>
  <si>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</si>
  <si>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</si>
  <si>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</si>
  <si>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</si>
  <si>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</si>
  <si>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</si>
  <si>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</si>
  <si>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</si>
  <si>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</si>
  <si>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</si>
  <si>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</si>
  <si>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</si>
  <si>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</si>
  <si>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</si>
  <si>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</si>
  <si>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</si>
  <si>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</si>
  <si>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</si>
  <si>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</si>
  <si>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</si>
  <si>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</si>
  <si>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</si>
  <si>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</si>
  <si>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</si>
  <si>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</si>
  <si>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</si>
  <si>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</si>
  <si>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</si>
  <si>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</si>
  <si>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</si>
  <si>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</si>
  <si>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</si>
  <si>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</si>
  <si>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</si>
  <si>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</si>
  <si>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</si>
  <si>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</si>
  <si>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</si>
  <si>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</si>
  <si>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</si>
  <si>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</si>
  <si>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</si>
  <si>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</si>
  <si>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</si>
  <si>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</si>
  <si>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</si>
  <si>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</si>
  <si>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</si>
  <si>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</si>
  <si>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</si>
  <si>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</si>
  <si>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</si>
  <si>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</si>
  <si>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</si>
  <si>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</si>
  <si>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</si>
  <si>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</si>
  <si>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</si>
  <si>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</si>
  <si>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</si>
  <si>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</si>
  <si>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</si>
  <si>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</si>
  <si>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</si>
  <si>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</si>
  <si>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</si>
  <si>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</si>
  <si>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</si>
  <si>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</si>
  <si>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</si>
  <si>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</si>
  <si>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</si>
  <si>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</si>
  <si>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</si>
  <si>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</si>
  <si>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</si>
  <si>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</si>
  <si>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</si>
  <si>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</si>
  <si>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</si>
  <si>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</si>
  <si>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</si>
  <si>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</si>
  <si>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</si>
  <si>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</si>
  <si>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</si>
  <si>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</si>
  <si>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</si>
  <si>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</si>
  <si>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</si>
  <si>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</si>
  <si>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</si>
  <si>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</si>
  <si>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</si>
  <si>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</si>
  <si>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</si>
  <si>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</si>
  <si>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</si>
  <si>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</si>
  <si>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</si>
  <si>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</si>
  <si>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</si>
  <si>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</si>
  <si>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</si>
  <si>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</si>
  <si>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</si>
  <si>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</si>
  <si>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</si>
  <si>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</si>
  <si>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</si>
  <si>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</si>
  <si>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</si>
  <si>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</si>
  <si>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</si>
  <si>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</si>
  <si>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</si>
  <si>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</si>
  <si>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</si>
  <si>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</si>
  <si>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</si>
  <si>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</si>
  <si>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</si>
  <si>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</si>
  <si>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</si>
  <si>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</si>
  <si>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</si>
  <si>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</si>
  <si>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</si>
  <si>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</si>
  <si>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</si>
  <si>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</si>
  <si>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</si>
  <si>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</si>
  <si>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</si>
  <si>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</si>
  <si>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</si>
  <si>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</si>
  <si>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</si>
  <si>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</si>
  <si>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</si>
  <si>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</si>
  <si>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</si>
  <si>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</si>
  <si>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</si>
  <si>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</si>
  <si>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</si>
  <si>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</si>
  <si>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</si>
  <si>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</si>
  <si>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</si>
  <si>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</si>
  <si>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</si>
  <si>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</si>
  <si>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</si>
  <si>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</si>
  <si>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</si>
  <si>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</si>
  <si>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</si>
  <si>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</si>
  <si>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</si>
  <si>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</si>
  <si>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</si>
  <si>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</si>
  <si>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</si>
  <si>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</si>
  <si>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</si>
  <si>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</si>
  <si>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</si>
  <si>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</si>
  <si>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</si>
  <si>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</si>
  <si>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</si>
  <si>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</si>
  <si>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</si>
  <si>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</si>
  <si>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</si>
  <si>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</si>
  <si>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</si>
  <si>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</si>
  <si>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</si>
  <si>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</si>
  <si>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</si>
  <si>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</si>
  <si>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</si>
  <si>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</si>
  <si>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</si>
  <si>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</si>
  <si>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</si>
  <si>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</si>
  <si>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</si>
  <si>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</si>
  <si>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</si>
  <si>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</si>
  <si>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</si>
  <si>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</si>
  <si>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</si>
  <si>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</si>
  <si>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</si>
  <si>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</si>
  <si>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</si>
  <si>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</si>
  <si>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</si>
  <si>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</si>
  <si>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</si>
  <si>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</si>
  <si>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</si>
  <si>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</si>
  <si>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</si>
  <si>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</si>
  <si>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</si>
  <si>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</si>
  <si>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</si>
  <si>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</si>
  <si>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</si>
  <si>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</si>
  <si>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</si>
  <si>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</si>
  <si>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</si>
  <si>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</si>
  <si>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</si>
  <si>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</si>
  <si>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</si>
  <si>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</si>
  <si>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</si>
  <si>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</si>
  <si>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</si>
  <si>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</si>
  <si>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</si>
  <si>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</si>
  <si>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</si>
  <si>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</si>
  <si>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</si>
  <si>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</si>
  <si>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</si>
  <si>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</si>
  <si>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</si>
  <si>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</si>
  <si>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</si>
  <si>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</si>
  <si>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</si>
  <si>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</si>
  <si>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</si>
  <si>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</si>
  <si>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</si>
  <si>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</si>
  <si>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</si>
  <si>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</si>
  <si>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</si>
  <si>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</si>
  <si>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</si>
  <si>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</si>
  <si>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</si>
  <si>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</si>
  <si>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</si>
  <si>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</si>
  <si>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</si>
  <si>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</si>
  <si>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</si>
  <si>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</si>
  <si>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</si>
  <si>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</si>
  <si>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</si>
  <si>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</si>
  <si>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</si>
  <si>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</si>
  <si>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</si>
  <si>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</si>
  <si>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</si>
  <si>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</si>
  <si>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</si>
  <si>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</si>
  <si>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</si>
  <si>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</si>
  <si>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</si>
  <si>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</si>
  <si>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</si>
  <si>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</si>
  <si>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</si>
  <si>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</si>
  <si>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</si>
  <si>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</si>
  <si>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</si>
  <si>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</si>
  <si>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</si>
  <si>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</si>
  <si>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</si>
  <si>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</si>
  <si>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</si>
  <si>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</si>
  <si>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</si>
  <si>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</si>
  <si>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</si>
  <si>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</si>
  <si>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</si>
  <si>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</si>
  <si>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</si>
  <si>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</si>
  <si>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</si>
  <si>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</si>
  <si>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</si>
  <si>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</si>
  <si>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</si>
  <si>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</si>
  <si>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</si>
  <si>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</si>
  <si>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</si>
  <si>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</si>
  <si>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</si>
  <si>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</si>
  <si>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</si>
  <si>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</si>
  <si>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</si>
  <si>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</si>
  <si>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</si>
  <si>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</si>
  <si>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</si>
  <si>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</si>
  <si>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</si>
  <si>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</si>
  <si>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</si>
  <si>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</si>
  <si>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</si>
  <si>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</si>
  <si>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</si>
  <si>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</si>
  <si>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</si>
  <si>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</si>
  <si>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</si>
  <si>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</si>
  <si>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</si>
  <si>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</si>
  <si>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</si>
  <si>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</si>
  <si>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</si>
  <si>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</si>
  <si>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</si>
  <si>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</si>
  <si>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</si>
  <si>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</si>
  <si>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</si>
  <si>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</si>
  <si>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</si>
  <si>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</si>
  <si>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</si>
  <si>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</si>
  <si>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</si>
  <si>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</si>
  <si>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</si>
  <si>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</si>
  <si>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</si>
  <si>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</si>
  <si>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</si>
  <si>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</si>
  <si>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</si>
  <si>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</si>
  <si>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</si>
  <si>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</si>
  <si>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</si>
  <si>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</si>
  <si>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</si>
  <si>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</si>
  <si>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</si>
  <si>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</si>
  <si>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</si>
  <si>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</si>
  <si>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</si>
  <si>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</si>
  <si>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</si>
  <si>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</si>
  <si>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</si>
  <si>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</si>
  <si>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</si>
  <si>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</si>
  <si>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</si>
  <si>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</si>
  <si>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</si>
  <si>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</si>
  <si>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</si>
  <si>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</si>
  <si>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</si>
  <si>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</si>
  <si>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</si>
  <si>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</si>
  <si>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</si>
  <si>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</si>
  <si>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</si>
  <si>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</si>
  <si>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</si>
  <si>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</si>
  <si>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</si>
  <si>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</si>
  <si>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</si>
  <si>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</si>
  <si>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</si>
  <si>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</si>
  <si>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</si>
  <si>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</si>
  <si>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</si>
  <si>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</si>
  <si>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</si>
  <si>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</si>
  <si>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</si>
  <si>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</si>
  <si>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</si>
  <si>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</si>
  <si>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</si>
  <si>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</si>
  <si>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</si>
  <si>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</si>
  <si>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</si>
  <si>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</si>
  <si>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</si>
  <si>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</si>
  <si>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</si>
  <si>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</si>
  <si>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</si>
  <si>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</si>
  <si>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</si>
  <si>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</si>
  <si>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</si>
  <si>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</si>
  <si>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</si>
  <si>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</si>
  <si>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</si>
  <si>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</si>
  <si>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</si>
  <si>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</si>
  <si>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</si>
  <si>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</si>
  <si>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</si>
  <si>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</si>
  <si>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</si>
  <si>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</si>
  <si>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</si>
  <si>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</si>
  <si>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</si>
  <si>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</si>
  <si>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</si>
  <si>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</si>
  <si>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</si>
  <si>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</si>
  <si>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</si>
  <si>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</si>
  <si>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</si>
  <si>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</si>
  <si>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</si>
  <si>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</si>
  <si>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</si>
  <si>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</si>
  <si>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</si>
  <si>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</si>
  <si>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</si>
  <si>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</si>
  <si>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</si>
  <si>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</si>
  <si>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</si>
  <si>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</si>
  <si>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</si>
  <si>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</si>
  <si>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</si>
  <si>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</si>
  <si>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</si>
  <si>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</si>
  <si>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</si>
  <si>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</si>
  <si>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</si>
  <si>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</si>
  <si>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</si>
  <si>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</si>
  <si>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</si>
  <si>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</si>
  <si>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</si>
  <si>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</si>
  <si>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</si>
  <si>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</si>
  <si>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</si>
  <si>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</si>
  <si>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</si>
  <si>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</si>
  <si>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</si>
  <si>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</si>
  <si>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</si>
  <si>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</si>
  <si>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</si>
  <si>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</si>
  <si>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</si>
  <si>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</si>
  <si>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</si>
  <si>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</si>
  <si>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</si>
  <si>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</si>
  <si>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</si>
  <si>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</si>
  <si>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</si>
  <si>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</si>
  <si>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</si>
  <si>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</si>
  <si>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</si>
  <si>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</si>
  <si>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</si>
  <si>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</si>
  <si>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</si>
  <si>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</si>
  <si>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</si>
  <si>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</si>
  <si>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</si>
  <si>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</si>
  <si>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</si>
  <si>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</si>
  <si>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</si>
  <si>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</si>
  <si>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</si>
  <si>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</si>
  <si>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</si>
  <si>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</si>
  <si>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</si>
  <si>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</si>
  <si>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</si>
  <si>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</si>
  <si>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</si>
  <si>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</si>
  <si>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</si>
  <si>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</si>
  <si>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</si>
  <si>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</si>
  <si>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</si>
  <si>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</si>
  <si>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</si>
  <si>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</si>
  <si>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</si>
  <si>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</si>
  <si>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</si>
  <si>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</si>
  <si>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</si>
  <si>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</si>
  <si>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</si>
  <si>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</si>
  <si>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</si>
  <si>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</si>
  <si>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</si>
  <si>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</si>
  <si>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</si>
  <si>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</si>
  <si>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</si>
  <si>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</si>
  <si>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</si>
  <si>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</si>
  <si>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</si>
  <si>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</si>
  <si>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</si>
  <si>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</si>
  <si>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</si>
  <si>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</si>
  <si>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</si>
  <si>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</si>
  <si>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</si>
  <si>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</si>
  <si>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</si>
  <si>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</si>
  <si>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</si>
  <si>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</si>
  <si>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</si>
  <si>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</si>
  <si>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</si>
  <si>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</si>
  <si>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</si>
  <si>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</si>
  <si>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</si>
  <si>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</si>
  <si>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</si>
  <si>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</si>
  <si>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</si>
  <si>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</si>
  <si>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</si>
  <si>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</si>
  <si>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</si>
  <si>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</si>
  <si>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</si>
  <si>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</si>
  <si>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</si>
  <si>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</si>
  <si>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</si>
  <si>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</si>
  <si>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</si>
  <si>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</si>
  <si>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</si>
  <si>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</si>
  <si>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</si>
  <si>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</si>
  <si>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</si>
  <si>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</si>
  <si>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</si>
  <si>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</si>
  <si>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</si>
  <si>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</si>
  <si>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</si>
  <si>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</si>
  <si>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</si>
  <si>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</si>
  <si>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</si>
  <si>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</si>
  <si>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</si>
  <si>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</si>
  <si>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</si>
  <si>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</si>
  <si>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</si>
  <si>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</si>
  <si>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</si>
  <si>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</si>
  <si>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</si>
  <si>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</si>
  <si>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</si>
  <si>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</si>
  <si>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</si>
  <si>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</si>
  <si>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</si>
  <si>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</si>
  <si>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</si>
  <si>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</si>
  <si>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</si>
  <si>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</si>
  <si>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</si>
  <si>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</si>
  <si>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</si>
  <si>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</si>
  <si>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</si>
  <si>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</si>
  <si>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</si>
  <si>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</si>
  <si>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</si>
  <si>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</si>
  <si>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</si>
  <si>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</si>
  <si>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</si>
  <si>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</si>
  <si>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</si>
  <si>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</si>
  <si>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</si>
  <si>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</si>
  <si>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</si>
  <si>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</si>
  <si>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</si>
  <si>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</si>
  <si>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</si>
  <si>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</si>
  <si>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</si>
  <si>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</si>
  <si>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</si>
  <si>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</si>
  <si>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</si>
  <si>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</si>
  <si>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</si>
  <si>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</si>
  <si>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</si>
  <si>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</si>
  <si>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</si>
  <si>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</si>
  <si>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</si>
  <si>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</si>
  <si>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</si>
  <si>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</si>
  <si>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</si>
  <si>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</si>
  <si>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</si>
  <si>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</si>
  <si>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</si>
  <si>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</si>
  <si>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</si>
  <si>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</si>
  <si>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</si>
  <si>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</si>
  <si>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</si>
  <si>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</si>
  <si>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</si>
  <si>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</si>
  <si>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</si>
  <si>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</si>
  <si>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</si>
  <si>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</si>
  <si>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</si>
  <si>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</si>
  <si>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</si>
  <si>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</si>
  <si>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</si>
  <si>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</si>
  <si>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</si>
  <si>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</si>
  <si>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</si>
  <si>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</si>
  <si>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</si>
  <si>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</si>
  <si>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</si>
  <si>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</si>
  <si>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</si>
  <si>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</si>
  <si>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</si>
  <si>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</si>
  <si>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</si>
  <si>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</si>
  <si>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</si>
  <si>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</si>
  <si>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</si>
  <si>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</si>
  <si>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</si>
  <si>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</si>
  <si>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</si>
  <si>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</si>
  <si>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</si>
  <si>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</si>
  <si>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</si>
  <si>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</si>
  <si>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</si>
  <si>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</si>
  <si>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</si>
  <si>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</si>
  <si>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</si>
  <si>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</si>
  <si>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</si>
  <si>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</si>
  <si>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</si>
  <si>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</si>
  <si>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</si>
  <si>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</si>
  <si>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</si>
  <si>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</si>
  <si>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</si>
  <si>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</si>
  <si>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</si>
  <si>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</si>
  <si>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</si>
  <si>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</si>
  <si>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</si>
  <si>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</si>
  <si>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</si>
  <si>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</si>
  <si>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</si>
  <si>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</si>
  <si>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</si>
  <si>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</si>
  <si>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</si>
  <si>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</si>
  <si>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</si>
  <si>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</si>
  <si>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</si>
  <si>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</si>
  <si>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</si>
  <si>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</si>
  <si>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</si>
  <si>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</si>
  <si>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</si>
  <si>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</si>
  <si>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</si>
  <si>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</si>
  <si>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</si>
  <si>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</si>
  <si>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</si>
  <si>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</si>
  <si>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</si>
  <si>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</si>
  <si>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</si>
  <si>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</si>
  <si>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</si>
  <si>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</si>
  <si>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</si>
  <si>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</si>
  <si>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</si>
  <si>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</si>
  <si>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</si>
  <si>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</si>
  <si>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</si>
  <si>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</si>
  <si>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</si>
  <si>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</si>
  <si>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</si>
  <si>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</si>
  <si>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</si>
  <si>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</si>
  <si>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</si>
  <si>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</si>
  <si>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</si>
  <si>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</si>
  <si>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</si>
  <si>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</si>
  <si>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</si>
  <si>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</si>
  <si>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</si>
  <si>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</si>
  <si>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</si>
  <si>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</si>
  <si>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</si>
  <si>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</si>
  <si>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</si>
  <si>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</si>
  <si>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</si>
  <si>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</si>
  <si>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</si>
  <si>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</si>
  <si>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</si>
  <si>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</si>
  <si>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</si>
  <si>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</si>
  <si>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</si>
  <si>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</si>
  <si>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</si>
  <si>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</si>
  <si>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</si>
  <si>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</si>
  <si>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</si>
  <si>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</si>
  <si>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</si>
  <si>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</si>
  <si>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</si>
  <si>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</si>
  <si>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</si>
  <si>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</si>
  <si>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</si>
  <si>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</si>
  <si>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</si>
  <si>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</si>
  <si>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</si>
  <si>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</si>
  <si>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</si>
  <si>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</si>
  <si>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</si>
  <si>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</si>
  <si>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</si>
  <si>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</si>
  <si>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</si>
  <si>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</si>
  <si>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</si>
  <si>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</si>
  <si>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</si>
  <si>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</si>
  <si>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</si>
  <si>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</si>
  <si>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</si>
  <si>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</si>
  <si>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</si>
  <si>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</si>
  <si>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</si>
  <si>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</si>
  <si>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</si>
  <si>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</si>
  <si>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</si>
  <si>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</si>
  <si>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</si>
  <si>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</si>
  <si>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</si>
  <si>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</si>
  <si>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</si>
  <si>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</si>
  <si>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</si>
  <si>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</si>
  <si>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</si>
  <si>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</si>
  <si>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</si>
  <si>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</si>
  <si>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</si>
  <si>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</si>
  <si>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</si>
  <si>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</si>
  <si>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</si>
  <si>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</si>
  <si>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</si>
  <si>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</si>
  <si>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</si>
  <si>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</si>
  <si>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</si>
  <si>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</si>
  <si>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</si>
  <si>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</si>
  <si>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</si>
  <si>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</si>
  <si>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</si>
  <si>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</si>
  <si>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</si>
  <si>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</si>
  <si>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</si>
  <si>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</si>
  <si>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</si>
  <si>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</si>
  <si>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</si>
  <si>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</si>
  <si>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</si>
  <si>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</si>
  <si>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</si>
  <si>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</si>
  <si>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</si>
  <si>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</si>
  <si>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</si>
  <si>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</si>
  <si>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</si>
  <si>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</si>
  <si>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</si>
  <si>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</si>
  <si>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</si>
  <si>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</si>
  <si>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</si>
  <si>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</si>
  <si>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</si>
  <si>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</si>
  <si>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</si>
  <si>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</si>
  <si>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</si>
  <si>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</si>
  <si>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</si>
  <si>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</si>
  <si>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</si>
  <si>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</si>
  <si>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</si>
  <si>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</si>
  <si>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</si>
  <si>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</si>
  <si>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</si>
  <si>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</si>
  <si>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</si>
  <si>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</si>
  <si>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</si>
  <si>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</si>
  <si>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</si>
  <si>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</si>
  <si>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</si>
  <si>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</si>
  <si>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</si>
  <si>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</si>
  <si>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</si>
  <si>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</si>
  <si>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</si>
  <si>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</si>
  <si>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</si>
  <si>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</si>
  <si>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</si>
  <si>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</si>
  <si>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</si>
  <si>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</si>
  <si>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</si>
  <si>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</si>
  <si>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</si>
  <si>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</si>
  <si>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</si>
  <si>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</si>
  <si>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</si>
  <si>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</si>
  <si>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</si>
  <si>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</si>
  <si>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</si>
  <si>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</si>
  <si>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</si>
  <si>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</si>
  <si>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</si>
  <si>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</si>
  <si>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</si>
  <si>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</si>
  <si>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</si>
  <si>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</si>
  <si>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</si>
  <si>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</si>
  <si>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</si>
  <si>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</si>
  <si>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</si>
  <si>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</si>
  <si>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</si>
  <si>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</si>
  <si>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</si>
  <si>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</si>
  <si>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</si>
  <si>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</si>
  <si>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</si>
  <si>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</si>
  <si>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</si>
  <si>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</si>
  <si>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</si>
  <si>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</si>
  <si>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</si>
  <si>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</si>
  <si>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</si>
  <si>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</si>
  <si>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</si>
  <si>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</si>
  <si>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</si>
  <si>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</si>
  <si>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</si>
  <si>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</si>
  <si>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</si>
  <si>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</si>
  <si>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</si>
  <si>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</si>
  <si>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</si>
  <si>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</si>
  <si>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</si>
  <si>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</si>
  <si>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</si>
  <si>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</si>
  <si>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</si>
  <si>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</si>
  <si>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</si>
  <si>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</si>
  <si>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</si>
  <si>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</si>
  <si>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</si>
  <si>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</si>
  <si>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</si>
  <si>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</si>
  <si>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</si>
  <si>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</si>
  <si>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</si>
  <si>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</si>
  <si>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</si>
  <si>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</si>
  <si>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</si>
  <si>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</si>
  <si>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</si>
  <si>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</si>
  <si>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</si>
  <si>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</si>
  <si>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</si>
  <si>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</si>
  <si>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</si>
  <si>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</si>
  <si>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</si>
  <si>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</si>
  <si>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</si>
  <si>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</si>
  <si>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</si>
  <si>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</si>
  <si>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</si>
  <si>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</si>
  <si>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</si>
  <si>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</si>
  <si>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</si>
  <si>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</si>
  <si>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</si>
  <si>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</si>
  <si>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</si>
  <si>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</si>
  <si>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</si>
  <si>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</si>
  <si>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</si>
  <si>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</si>
  <si>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</si>
  <si>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</si>
  <si>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</si>
  <si>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</si>
  <si>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</si>
  <si>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</si>
  <si>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</si>
  <si>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</si>
  <si>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</si>
  <si>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</si>
  <si>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</si>
  <si>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</si>
  <si>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</si>
  <si>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</si>
  <si>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</si>
  <si>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</si>
  <si>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</si>
  <si>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</si>
  <si>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</si>
  <si>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</si>
  <si>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</si>
  <si>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</si>
  <si>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</si>
  <si>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</si>
  <si>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</si>
  <si>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</si>
  <si>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</si>
  <si>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</si>
  <si>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</si>
  <si>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</si>
  <si>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</si>
  <si>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</si>
  <si>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</si>
  <si>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</si>
  <si>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</si>
  <si>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</si>
  <si>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</si>
  <si>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</si>
  <si>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</si>
  <si>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</si>
  <si>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</si>
  <si>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</si>
  <si>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</si>
  <si>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</si>
  <si>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</si>
  <si>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</si>
  <si>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</si>
  <si>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</si>
  <si>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</si>
  <si>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</si>
  <si>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</si>
  <si>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</si>
  <si>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</si>
  <si>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</si>
  <si>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</si>
  <si>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</si>
  <si>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</si>
  <si>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</si>
  <si>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</si>
  <si>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</si>
  <si>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</si>
  <si>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</si>
  <si>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</si>
  <si>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</si>
  <si>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</si>
  <si>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</si>
  <si>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</si>
  <si>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</si>
  <si>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</si>
  <si>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</si>
  <si>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</si>
  <si>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</si>
  <si>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</si>
  <si>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</si>
  <si>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</si>
  <si>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</si>
  <si>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</si>
  <si>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</si>
  <si>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</si>
  <si>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</si>
  <si>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</si>
  <si>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</si>
  <si>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</si>
  <si>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</si>
  <si>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</si>
  <si>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</si>
  <si>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</si>
  <si>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</si>
  <si>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</si>
  <si>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</si>
  <si>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</si>
  <si>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</si>
  <si>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</si>
  <si>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</si>
  <si>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</si>
  <si>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</si>
  <si>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</si>
  <si>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</si>
  <si>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</si>
  <si>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</si>
  <si>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</si>
  <si>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</si>
  <si>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</si>
  <si>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</si>
  <si>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</si>
  <si>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</si>
  <si>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</si>
  <si>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</si>
  <si>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</si>
  <si>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</si>
  <si>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</si>
  <si>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</si>
  <si>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</si>
  <si>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</si>
  <si>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</si>
  <si>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</si>
  <si>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</si>
  <si>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</si>
  <si>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</si>
  <si>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</si>
  <si>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</si>
  <si>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</si>
  <si>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</si>
  <si>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</si>
  <si>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</si>
  <si>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</si>
  <si>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</si>
  <si>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</si>
  <si>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</si>
  <si>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</si>
  <si>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</si>
  <si>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</si>
  <si>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</si>
  <si>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</si>
  <si>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</si>
  <si>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</si>
  <si>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</si>
  <si>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</si>
  <si>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</si>
  <si>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</si>
  <si>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</si>
  <si>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</si>
  <si>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</si>
  <si>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</si>
  <si>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</si>
  <si>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</si>
  <si>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</si>
  <si>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</si>
  <si>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</si>
  <si>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</si>
  <si>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</si>
  <si>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</si>
  <si>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</si>
  <si>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</si>
  <si>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</si>
  <si>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</si>
  <si>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</si>
  <si>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</si>
  <si>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</si>
  <si>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</si>
  <si>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</si>
  <si>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</si>
  <si>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</si>
  <si>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</si>
  <si>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</si>
  <si>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</si>
  <si>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</si>
  <si>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</si>
  <si>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</si>
  <si>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</si>
  <si>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</si>
  <si>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</si>
  <si>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</si>
  <si>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</si>
  <si>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</si>
  <si>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</si>
  <si>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</si>
  <si>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</si>
  <si>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</si>
  <si>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</si>
  <si>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</si>
  <si>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</si>
  <si>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</si>
  <si>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</si>
  <si>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</si>
  <si>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</si>
  <si>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</si>
  <si>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</si>
  <si>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</si>
  <si>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</si>
  <si>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</si>
  <si>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</si>
  <si>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</si>
  <si>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</si>
  <si>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</si>
  <si>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</si>
  <si>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</si>
  <si>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</si>
  <si>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</si>
  <si>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</si>
  <si>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</si>
  <si>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</si>
  <si>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</si>
  <si>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</si>
  <si>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</si>
  <si>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</si>
  <si>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</si>
  <si>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</si>
  <si>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</si>
  <si>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</si>
  <si>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</si>
  <si>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</si>
  <si>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</si>
  <si>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</si>
  <si>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</si>
  <si>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</si>
  <si>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</si>
  <si>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</si>
  <si>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</si>
  <si>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</si>
  <si>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</si>
  <si>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</si>
  <si>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</si>
  <si>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</si>
  <si>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</si>
  <si>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</si>
  <si>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</si>
  <si>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</si>
  <si>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</si>
  <si>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</si>
  <si>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</si>
  <si>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</si>
  <si>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</si>
  <si>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</si>
  <si>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</si>
  <si>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</si>
  <si>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</si>
  <si>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</si>
  <si>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</si>
  <si>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</si>
  <si>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</si>
  <si>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</si>
  <si>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</si>
  <si>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</si>
  <si>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</si>
  <si>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</si>
  <si>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</si>
  <si>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</si>
  <si>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</si>
  <si>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</si>
  <si>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</si>
  <si>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</si>
  <si>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</si>
  <si>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</si>
  <si>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</si>
  <si>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</si>
  <si>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</si>
  <si>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</si>
  <si>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</si>
  <si>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</si>
  <si>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</si>
  <si>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</si>
  <si>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</si>
  <si>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</si>
  <si>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</si>
  <si>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</si>
  <si>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</si>
  <si>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</si>
  <si>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</si>
  <si>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</si>
  <si>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</si>
  <si>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</si>
  <si>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</si>
  <si>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</si>
  <si>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</si>
  <si>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</si>
  <si>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</si>
  <si>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</si>
  <si>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</si>
  <si>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</si>
  <si>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</si>
  <si>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</si>
  <si>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</si>
  <si>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</si>
  <si>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</si>
  <si>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</si>
  <si>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</si>
  <si>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</si>
  <si>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</si>
  <si>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</si>
  <si>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</si>
  <si>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</si>
  <si>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</si>
  <si>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</si>
  <si>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</si>
  <si>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</si>
  <si>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</si>
  <si>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</si>
  <si>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</si>
  <si>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</si>
  <si>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</si>
  <si>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</si>
  <si>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</si>
  <si>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</si>
  <si>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</si>
  <si>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</si>
  <si>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</si>
  <si>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</si>
  <si>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</si>
  <si>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</si>
  <si>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</si>
  <si>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</si>
  <si>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</si>
  <si>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</si>
  <si>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</si>
  <si>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</si>
  <si>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</si>
  <si>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</si>
  <si>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</si>
  <si>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</si>
  <si>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</si>
  <si>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</si>
  <si>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</si>
  <si>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</si>
  <si>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</si>
  <si>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</si>
  <si>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</si>
  <si>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</si>
  <si>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</si>
  <si>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</si>
  <si>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</si>
  <si>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</si>
  <si>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</si>
  <si>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</si>
  <si>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</si>
  <si>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</si>
  <si>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</si>
  <si>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</si>
  <si>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</si>
  <si>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</si>
  <si>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</si>
  <si>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</si>
  <si>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</si>
  <si>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</si>
  <si>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</si>
  <si>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</si>
  <si>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</si>
  <si>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</si>
  <si>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</si>
  <si>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</si>
  <si>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</si>
  <si>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</si>
  <si>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</si>
  <si>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</si>
  <si>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</si>
  <si>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</si>
  <si>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</si>
  <si>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</si>
  <si>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</si>
  <si>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</si>
  <si>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</si>
  <si>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</si>
  <si>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</si>
  <si>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</si>
  <si>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</si>
  <si>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</si>
  <si>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</si>
  <si>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</si>
  <si>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</si>
  <si>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</si>
  <si>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</si>
  <si>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</si>
  <si>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</si>
  <si>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</si>
  <si>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</si>
  <si>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</si>
  <si>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</si>
  <si>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</si>
  <si>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</si>
  <si>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</si>
  <si>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</si>
  <si>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</si>
  <si>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</si>
  <si>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</si>
  <si>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</si>
  <si>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</si>
  <si>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</si>
  <si>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</si>
  <si>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</si>
  <si>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</si>
  <si>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</si>
  <si>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</si>
  <si>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</si>
  <si>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</si>
  <si>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</si>
  <si>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</si>
  <si>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</si>
  <si>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</si>
  <si>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</si>
  <si>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</si>
  <si>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</si>
  <si>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</si>
  <si>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</si>
  <si>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</si>
  <si>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</si>
  <si>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</si>
  <si>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</si>
  <si>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</si>
  <si>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</si>
  <si>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</si>
  <si>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</si>
  <si>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</si>
  <si>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</si>
  <si>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</si>
  <si>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</si>
  <si>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</si>
  <si>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</si>
  <si>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</si>
  <si>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</si>
  <si>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</si>
  <si>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</si>
  <si>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</si>
  <si>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</si>
  <si>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</si>
  <si>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</si>
  <si>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</si>
  <si>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</si>
  <si>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</si>
  <si>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</si>
  <si>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</si>
  <si>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</si>
  <si>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</si>
  <si>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</si>
  <si>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</si>
  <si>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</si>
  <si>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</si>
  <si>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</si>
  <si>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</si>
  <si>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</si>
  <si>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</si>
  <si>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</si>
  <si>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</si>
  <si>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</si>
  <si>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</si>
  <si>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</si>
  <si>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</si>
  <si>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</si>
  <si>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</si>
  <si>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</si>
  <si>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</si>
  <si>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</si>
  <si>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</si>
  <si>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</si>
  <si>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</si>
  <si>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</si>
  <si>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</si>
  <si>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</si>
  <si>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</si>
  <si>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</si>
  <si>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</si>
  <si>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</si>
  <si>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</si>
  <si>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</si>
  <si>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</si>
  <si>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</si>
  <si>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</si>
  <si>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</si>
  <si>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</si>
  <si>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</si>
  <si>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</si>
  <si>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</si>
  <si>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</si>
  <si>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</si>
  <si>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</si>
  <si>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</si>
  <si>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</si>
  <si>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</si>
  <si>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</si>
  <si>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</si>
  <si>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</si>
  <si>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</si>
  <si>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</si>
  <si>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</si>
  <si>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</si>
  <si>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</si>
  <si>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</si>
  <si>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</si>
  <si>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</si>
  <si>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</si>
  <si>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</si>
  <si>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</si>
  <si>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</si>
  <si>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</si>
  <si>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</si>
  <si>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</si>
  <si>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</si>
  <si>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</si>
  <si>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</si>
  <si>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</si>
  <si>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</si>
  <si>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</si>
  <si>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</si>
  <si>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</si>
  <si>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</si>
  <si>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</si>
  <si>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</si>
  <si>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</si>
  <si>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</si>
  <si>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</si>
  <si>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</si>
  <si>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</si>
  <si>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</si>
  <si>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</si>
  <si>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</si>
  <si>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</si>
  <si>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</si>
  <si>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</si>
  <si>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</si>
  <si>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</si>
  <si>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</si>
  <si>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</si>
  <si>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</si>
  <si>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</si>
  <si>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</si>
  <si>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</si>
  <si>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</si>
  <si>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</si>
  <si>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</si>
  <si>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</si>
  <si>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</si>
  <si>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</si>
  <si>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</si>
  <si>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</si>
  <si>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</si>
  <si>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</si>
  <si>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</si>
  <si>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</si>
  <si>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</si>
  <si>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</si>
  <si>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</si>
  <si>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</si>
  <si>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</si>
  <si>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</si>
  <si>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</si>
  <si>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</si>
  <si>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</si>
  <si>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</si>
  <si>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</si>
  <si>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</si>
  <si>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</si>
  <si>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</si>
  <si>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</si>
  <si>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</si>
  <si>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</si>
  <si>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</si>
  <si>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</si>
  <si>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</si>
  <si>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</si>
  <si>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</si>
  <si>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</si>
  <si>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</si>
  <si>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</si>
  <si>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</si>
  <si>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</si>
  <si>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</si>
  <si>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</si>
  <si>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</si>
  <si>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</si>
  <si>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</si>
  <si>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</si>
  <si>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</si>
  <si>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</si>
  <si>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</si>
  <si>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</si>
  <si>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</si>
  <si>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</si>
  <si>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</si>
  <si>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</si>
  <si>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</si>
  <si>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</si>
  <si>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</si>
  <si>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</si>
  <si>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</si>
  <si>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</si>
  <si>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</si>
  <si>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</si>
  <si>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</si>
  <si>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</si>
  <si>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</si>
  <si>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</si>
  <si>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</si>
  <si>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</si>
  <si>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</si>
  <si>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</si>
  <si>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</si>
  <si>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</si>
  <si>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</si>
  <si>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</si>
  <si>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</si>
  <si>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</si>
  <si>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</si>
  <si>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</si>
  <si>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</si>
  <si>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</si>
  <si>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</si>
  <si>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</si>
  <si>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</si>
  <si>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</si>
  <si>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</si>
  <si>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</si>
  <si>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</si>
  <si>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</si>
  <si>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</si>
  <si>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</si>
  <si>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</si>
  <si>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</si>
  <si>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</si>
  <si>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</si>
  <si>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</si>
  <si>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</si>
  <si>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</si>
  <si>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</si>
  <si>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</si>
  <si>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</si>
  <si>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</si>
  <si>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</si>
  <si>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</si>
  <si>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</si>
  <si>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</si>
  <si>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</si>
  <si>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</si>
  <si>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</si>
  <si>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</si>
  <si>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</si>
  <si>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</si>
  <si>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</si>
  <si>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</si>
  <si>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</si>
  <si>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</si>
  <si>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</si>
  <si>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</si>
  <si>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</si>
  <si>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</si>
  <si>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</si>
  <si>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</si>
  <si>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</si>
  <si>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</si>
  <si>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</si>
  <si>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</si>
  <si>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</si>
  <si>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</si>
  <si>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</si>
  <si>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</si>
  <si>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</si>
  <si>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</si>
  <si>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</si>
  <si>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</si>
  <si>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</si>
  <si>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</si>
  <si>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</si>
  <si>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</si>
  <si>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</si>
  <si>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</si>
  <si>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</si>
  <si>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</si>
  <si>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</si>
  <si>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</si>
  <si>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</si>
  <si>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</si>
  <si>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</si>
  <si>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</si>
  <si>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</si>
  <si>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</si>
  <si>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</si>
  <si>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</si>
  <si>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</si>
  <si>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</si>
  <si>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</si>
  <si>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</si>
  <si>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</si>
  <si>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</si>
  <si>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</si>
  <si>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</si>
  <si>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</si>
  <si>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</si>
  <si>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</si>
  <si>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</si>
  <si>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</si>
  <si>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</si>
  <si>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</si>
  <si>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</si>
  <si>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</si>
  <si>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</si>
  <si>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</si>
  <si>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</si>
  <si>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</si>
  <si>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</si>
  <si>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</si>
  <si>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</si>
  <si>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</si>
  <si>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</si>
  <si>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</si>
  <si>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</si>
  <si>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</si>
  <si>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</si>
  <si>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</si>
  <si>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</si>
  <si>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</si>
  <si>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</si>
  <si>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</si>
  <si>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</si>
  <si>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</si>
  <si>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</si>
  <si>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</si>
  <si>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</si>
  <si>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</si>
  <si>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</si>
  <si>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</si>
  <si>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</si>
  <si>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</si>
  <si>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</si>
  <si>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</si>
  <si>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</si>
  <si>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</si>
  <si>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</si>
  <si>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</si>
  <si>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</si>
  <si>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</si>
  <si>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</si>
  <si>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</si>
  <si>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</si>
  <si>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</si>
  <si>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</si>
  <si>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</si>
  <si>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</si>
  <si>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</si>
  <si>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</si>
  <si>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</si>
  <si>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</si>
  <si>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</si>
  <si>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</si>
  <si>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</si>
  <si>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</si>
  <si>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</si>
  <si>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</si>
  <si>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</si>
  <si>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</si>
  <si>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</si>
  <si>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</si>
  <si>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</si>
  <si>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</si>
  <si>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</si>
  <si>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</si>
  <si>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</si>
  <si>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</si>
  <si>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</si>
  <si>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</si>
  <si>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</si>
  <si>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</si>
  <si>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</si>
  <si>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</si>
  <si>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</si>
  <si>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</si>
  <si>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</si>
  <si>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</si>
  <si>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</si>
  <si>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</si>
  <si>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</si>
  <si>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</si>
  <si>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</si>
  <si>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</si>
  <si>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</si>
  <si>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</si>
  <si>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</si>
  <si>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</si>
  <si>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</si>
  <si>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</si>
  <si>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</si>
  <si>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</si>
  <si>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</si>
  <si>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</si>
  <si>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</si>
  <si>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</si>
  <si>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</si>
  <si>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</si>
  <si>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</si>
  <si>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</si>
  <si>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</si>
  <si>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</si>
  <si>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</si>
  <si>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</si>
  <si>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</si>
  <si>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</si>
  <si>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</si>
  <si>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</si>
  <si>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</si>
  <si>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</si>
  <si>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</si>
  <si>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</si>
  <si>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</si>
  <si>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</si>
  <si>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</si>
  <si>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</si>
  <si>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</si>
  <si>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</si>
  <si>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</si>
  <si>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</si>
  <si>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</si>
  <si>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</si>
  <si>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</si>
  <si>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</si>
  <si>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</si>
  <si>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</si>
  <si>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</si>
  <si>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</si>
  <si>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</si>
  <si>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</si>
  <si>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</si>
  <si>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</si>
  <si>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</si>
  <si>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</si>
  <si>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</si>
  <si>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</si>
  <si>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</si>
  <si>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</si>
  <si>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</si>
  <si>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</si>
  <si>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</si>
  <si>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</si>
  <si>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</si>
  <si>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</si>
  <si>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</si>
  <si>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</si>
  <si>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</si>
  <si>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</si>
  <si>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</si>
  <si>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</si>
  <si>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</si>
  <si>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</si>
  <si>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</si>
  <si>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</si>
  <si>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</si>
  <si>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</si>
  <si>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</si>
  <si>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</si>
  <si>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</si>
  <si>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</si>
  <si>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</si>
  <si>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</si>
  <si>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</si>
  <si>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</si>
  <si>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</si>
  <si>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</si>
  <si>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</si>
  <si>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</si>
  <si>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</si>
  <si>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</si>
  <si>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</si>
  <si>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</si>
  <si>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</si>
  <si>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</si>
  <si>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</si>
  <si>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</si>
  <si>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</si>
  <si>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</si>
  <si>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</si>
  <si>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</si>
  <si>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</si>
  <si>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</si>
  <si>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</si>
  <si>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</si>
  <si>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</si>
  <si>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</si>
  <si>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</si>
  <si>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</si>
  <si>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</si>
  <si>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</si>
  <si>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</si>
  <si>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</si>
  <si>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</si>
  <si>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</si>
  <si>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</si>
  <si>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</si>
  <si>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</si>
  <si>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</si>
  <si>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</si>
  <si>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</si>
  <si>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</si>
  <si>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</si>
  <si>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</si>
  <si>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</si>
  <si>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</si>
  <si>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</si>
  <si>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</si>
  <si>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</si>
  <si>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</si>
  <si>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</si>
  <si>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</si>
  <si>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</si>
  <si>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</si>
  <si>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</si>
  <si>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</si>
  <si>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</si>
  <si>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</si>
  <si>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</si>
  <si>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</si>
  <si>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</si>
  <si>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</si>
  <si>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</si>
  <si>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</si>
  <si>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</si>
  <si>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</si>
  <si>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</si>
  <si>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</si>
  <si>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</si>
  <si>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</si>
  <si>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</si>
  <si>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</si>
  <si>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</si>
  <si>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</si>
  <si>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</si>
  <si>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</si>
  <si>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</si>
  <si>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</si>
  <si>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</si>
  <si>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</si>
  <si>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</si>
  <si>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</si>
  <si>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</si>
  <si>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</si>
  <si>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</si>
  <si>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</si>
  <si>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</si>
  <si>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</si>
  <si>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</si>
  <si>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</si>
  <si>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</si>
  <si>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</si>
  <si>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</si>
  <si>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</si>
  <si>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</si>
  <si>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</si>
  <si>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</si>
  <si>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</si>
  <si>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</si>
  <si>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</si>
  <si>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</si>
  <si>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</si>
  <si>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</si>
  <si>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</si>
  <si>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</si>
  <si>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</si>
  <si>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</si>
  <si>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</si>
  <si>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</si>
  <si>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</si>
  <si>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</si>
  <si>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</si>
  <si>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</si>
  <si>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</si>
  <si>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</si>
  <si>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</si>
  <si>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</si>
  <si>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</si>
  <si>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</si>
  <si>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</si>
  <si>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</si>
  <si>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</si>
  <si>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</si>
  <si>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</si>
  <si>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</si>
  <si>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</si>
  <si>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</si>
  <si>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</si>
  <si>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</si>
  <si>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</si>
  <si>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</si>
  <si>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</si>
  <si>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</si>
  <si>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</si>
  <si>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</si>
  <si>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</si>
  <si>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</si>
  <si>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</si>
  <si>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</si>
  <si>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</si>
  <si>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</si>
  <si>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</si>
  <si>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</si>
  <si>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</si>
  <si>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</si>
  <si>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</si>
  <si>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</si>
  <si>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</si>
  <si>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</si>
  <si>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</si>
  <si>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</si>
  <si>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</si>
  <si>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</si>
  <si>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</si>
  <si>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</si>
  <si>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</si>
  <si>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</si>
  <si>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</si>
  <si>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</si>
  <si>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</si>
  <si>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</si>
  <si>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</si>
  <si>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</si>
  <si>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</si>
  <si>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</si>
  <si>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</si>
  <si>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</si>
  <si>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</si>
  <si>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</si>
  <si>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</si>
  <si>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</si>
  <si>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</si>
  <si>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</si>
  <si>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</si>
  <si>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</si>
  <si>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</si>
  <si>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</si>
  <si>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</si>
  <si>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</si>
  <si>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</si>
  <si>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</si>
  <si>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</si>
  <si>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</si>
  <si>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</si>
  <si>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</si>
  <si>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</si>
  <si>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</si>
  <si>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</si>
  <si>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</si>
  <si>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</si>
  <si>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</si>
  <si>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</si>
  <si>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</si>
  <si>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</si>
  <si>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</si>
  <si>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</si>
  <si>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</si>
  <si>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</si>
  <si>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</si>
  <si>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</si>
  <si>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</si>
  <si>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</si>
  <si>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</si>
  <si>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</si>
  <si>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</si>
  <si>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</si>
  <si>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</si>
  <si>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</si>
  <si>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</si>
  <si>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</si>
  <si>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</si>
  <si>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</si>
  <si>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</si>
  <si>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</si>
  <si>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</si>
  <si>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</si>
  <si>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</si>
  <si>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</si>
  <si>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</si>
  <si>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</si>
  <si>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</si>
  <si>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</si>
  <si>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</si>
  <si>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</si>
  <si>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</si>
  <si>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</si>
  <si>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</si>
  <si>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</si>
  <si>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</si>
  <si>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</si>
  <si>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</si>
  <si>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</si>
  <si>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</si>
  <si>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</si>
  <si>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</si>
  <si>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</si>
  <si>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</si>
  <si>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</si>
  <si>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</si>
  <si>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</si>
  <si>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</si>
  <si>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</si>
  <si>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</si>
  <si>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</si>
  <si>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</si>
  <si>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</si>
  <si>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</si>
  <si>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</si>
  <si>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</si>
  <si>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</si>
  <si>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</si>
  <si>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</si>
  <si>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</si>
  <si>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</si>
  <si>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</si>
  <si>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</si>
  <si>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</si>
  <si>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</si>
  <si>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</si>
  <si>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</si>
  <si>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</si>
  <si>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</si>
  <si>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</si>
  <si>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</si>
  <si>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</si>
  <si>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</si>
  <si>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</si>
  <si>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</si>
  <si>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</si>
  <si>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</si>
  <si>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</si>
  <si>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</si>
  <si>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</si>
  <si>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</si>
  <si>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</si>
  <si>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</si>
  <si>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</si>
  <si>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</si>
  <si>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</si>
  <si>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</si>
  <si>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</si>
  <si>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</si>
  <si>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</si>
  <si>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</si>
  <si>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</si>
  <si>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</si>
  <si>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</si>
  <si>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</si>
  <si>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</si>
  <si>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</si>
  <si>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</si>
  <si>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</si>
  <si>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</si>
  <si>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</si>
  <si>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</si>
  <si>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</si>
  <si>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</si>
  <si>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</si>
  <si>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</si>
  <si>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</si>
  <si>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</si>
  <si>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</si>
  <si>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</si>
  <si>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</si>
  <si>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</si>
  <si>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</si>
  <si>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</si>
  <si>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</si>
  <si>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</si>
  <si>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</si>
  <si>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</si>
  <si>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</si>
  <si>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</si>
  <si>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</si>
  <si>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</si>
  <si>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</si>
  <si>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</si>
  <si>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</si>
  <si>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</si>
  <si>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</si>
  <si>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</si>
  <si>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</si>
  <si>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</si>
  <si>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</si>
  <si>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</si>
  <si>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</si>
  <si>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</si>
  <si>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</si>
  <si>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</si>
  <si>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</si>
  <si>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</si>
  <si>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</si>
  <si>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</si>
  <si>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</si>
  <si>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</si>
  <si>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</si>
  <si>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</si>
  <si>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</si>
  <si>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</si>
  <si>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</si>
  <si>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</si>
  <si>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</si>
  <si>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</si>
  <si>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</si>
  <si>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</si>
  <si>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</si>
  <si>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</si>
  <si>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</si>
  <si>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</si>
  <si>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</si>
  <si>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</si>
  <si>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</si>
  <si>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</si>
  <si>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</si>
  <si>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</si>
  <si>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</si>
  <si>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</si>
  <si>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</si>
  <si>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</si>
  <si>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</si>
  <si>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</si>
  <si>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</si>
  <si>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</si>
  <si>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</si>
  <si>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</si>
  <si>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</si>
  <si>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</si>
  <si>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</si>
  <si>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</si>
  <si>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</si>
  <si>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</si>
  <si>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</si>
  <si>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</si>
  <si>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</si>
  <si>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</si>
  <si>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</si>
  <si>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</si>
  <si>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</si>
  <si>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</si>
  <si>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</si>
  <si>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</si>
  <si>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</si>
  <si>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</si>
  <si>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</si>
  <si>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</si>
  <si>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</si>
  <si>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</si>
  <si>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</si>
  <si>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</si>
  <si>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</si>
  <si>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</si>
  <si>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</si>
  <si>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</si>
  <si>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</si>
  <si>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</si>
  <si>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</si>
  <si>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</si>
  <si>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</si>
  <si>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</si>
  <si>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</si>
  <si>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</si>
  <si>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</si>
  <si>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</si>
  <si>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</si>
  <si>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</si>
  <si>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</si>
  <si>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</si>
  <si>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</si>
  <si>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</si>
  <si>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</si>
  <si>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</si>
  <si>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</si>
  <si>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</si>
  <si>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</si>
  <si>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</si>
  <si>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</si>
  <si>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</si>
  <si>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</si>
  <si>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</si>
  <si>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</si>
  <si>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</si>
  <si>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</si>
  <si>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</si>
  <si>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</si>
  <si>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</si>
  <si>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</si>
  <si>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</si>
  <si>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</si>
  <si>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</si>
  <si>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</si>
  <si>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</si>
  <si>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</si>
  <si>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</si>
  <si>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</si>
  <si>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</si>
  <si>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</si>
  <si>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</si>
  <si>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</si>
  <si>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</si>
  <si>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</si>
  <si>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</si>
  <si>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</si>
  <si>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</si>
  <si>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</si>
  <si>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</si>
  <si>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</si>
  <si>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</si>
  <si>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</si>
  <si>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</si>
  <si>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</si>
  <si>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</si>
  <si>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</si>
  <si>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</si>
  <si>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</si>
  <si>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</si>
  <si>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</si>
  <si>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</si>
  <si>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</si>
  <si>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</si>
  <si>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</si>
  <si>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</si>
  <si>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</si>
  <si>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</si>
  <si>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</si>
  <si>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</si>
  <si>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</si>
  <si>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</si>
  <si>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</si>
  <si>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</si>
  <si>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</si>
  <si>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</si>
  <si>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</si>
  <si>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</si>
  <si>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</si>
  <si>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</si>
  <si>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</si>
  <si>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</si>
  <si>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</si>
  <si>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</si>
  <si>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</si>
  <si>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</si>
  <si>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</si>
  <si>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</si>
  <si>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</si>
  <si>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</si>
  <si>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</si>
  <si>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</si>
  <si>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</si>
  <si>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</si>
  <si>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</si>
  <si>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</si>
  <si>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</si>
  <si>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</si>
  <si>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</si>
  <si>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</si>
  <si>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</si>
  <si>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</si>
  <si>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</si>
  <si>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</si>
  <si>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</si>
  <si>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</si>
  <si>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</si>
  <si>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</si>
  <si>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</si>
  <si>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</si>
  <si>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</si>
  <si>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</si>
  <si>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</si>
  <si>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</si>
  <si>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</si>
  <si>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</si>
  <si>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</si>
  <si>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</si>
  <si>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</si>
  <si>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</si>
  <si>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</si>
  <si>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</si>
  <si>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</si>
  <si>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</si>
  <si>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</si>
  <si>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</si>
  <si>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</si>
  <si>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</si>
  <si>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</si>
  <si>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</si>
  <si>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</si>
  <si>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</si>
  <si>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</si>
  <si>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</si>
  <si>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</si>
  <si>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</si>
  <si>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</si>
  <si>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</si>
  <si>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</si>
  <si>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</si>
  <si>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</si>
  <si>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</si>
  <si>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</si>
  <si>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</si>
  <si>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</si>
  <si>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</si>
  <si>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</si>
  <si>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</si>
  <si>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</si>
  <si>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</si>
  <si>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</si>
  <si>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</si>
  <si>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</si>
  <si>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</si>
  <si>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</si>
  <si>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</si>
  <si>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</si>
  <si>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</si>
  <si>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</si>
  <si>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</si>
  <si>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</si>
  <si>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</si>
  <si>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</si>
  <si>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</si>
  <si>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</si>
  <si>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</si>
  <si>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</si>
  <si>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</si>
  <si>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</si>
  <si>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</si>
  <si>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</si>
  <si>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</si>
  <si>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</si>
  <si>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</si>
  <si>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</si>
  <si>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</si>
  <si>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</si>
  <si>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</si>
  <si>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</si>
  <si>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</si>
  <si>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</si>
  <si>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</si>
  <si>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</si>
  <si>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</si>
  <si>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</si>
  <si>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</si>
  <si>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</si>
  <si>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</si>
  <si>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</si>
  <si>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</si>
  <si>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</si>
  <si>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</si>
  <si>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</si>
  <si>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</si>
  <si>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</si>
  <si>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</si>
  <si>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</si>
  <si>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</si>
  <si>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</si>
  <si>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</si>
  <si>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</si>
  <si>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</si>
  <si>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</si>
  <si>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</si>
  <si>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</si>
  <si>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</si>
  <si>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</si>
  <si>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</si>
  <si>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</si>
  <si>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</si>
  <si>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</si>
  <si>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</si>
  <si>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</si>
  <si>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</si>
  <si>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</si>
  <si>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</si>
  <si>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</si>
  <si>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</si>
  <si>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</si>
  <si>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</si>
  <si>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</si>
  <si>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</si>
  <si>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</si>
  <si>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</si>
  <si>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</si>
  <si>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</si>
  <si>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</si>
  <si>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</si>
  <si>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</si>
  <si>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</si>
  <si>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</si>
  <si>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</si>
  <si>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</si>
  <si>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</si>
  <si>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</si>
  <si>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</si>
  <si>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</si>
  <si>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</si>
  <si>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</si>
  <si>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</si>
  <si>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</si>
  <si>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</si>
  <si>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</si>
  <si>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</si>
  <si>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</si>
  <si>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</si>
  <si>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</si>
  <si>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</si>
  <si>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</si>
  <si>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</si>
  <si>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</si>
  <si>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</si>
  <si>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</si>
  <si>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</si>
  <si>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</si>
  <si>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</si>
  <si>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</si>
  <si>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</si>
  <si>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</si>
  <si>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</si>
  <si>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</si>
  <si>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</si>
  <si>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</si>
  <si>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</si>
  <si>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</si>
  <si>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</si>
  <si>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</si>
  <si>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</si>
  <si>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</si>
  <si>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</si>
  <si>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</si>
  <si>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</si>
  <si>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</si>
  <si>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</si>
  <si>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</si>
  <si>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</si>
  <si>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</si>
  <si>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</si>
  <si>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</si>
  <si>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</si>
  <si>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</si>
  <si>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</si>
  <si>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</si>
  <si>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</si>
  <si>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</si>
  <si>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</si>
  <si>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</si>
  <si>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</si>
  <si>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</si>
  <si>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</si>
  <si>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</si>
  <si>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</si>
  <si>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</si>
  <si>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</si>
  <si>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</si>
  <si>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</si>
  <si>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</si>
  <si>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</si>
  <si>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</si>
  <si>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</si>
  <si>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</si>
  <si>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</si>
  <si>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</si>
  <si>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</si>
  <si>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</si>
  <si>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</si>
  <si>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</si>
  <si>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</si>
  <si>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</si>
  <si>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</si>
  <si>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</si>
  <si>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</si>
  <si>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</si>
  <si>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</si>
  <si>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</si>
  <si>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</si>
  <si>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</si>
  <si>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</si>
  <si>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</si>
  <si>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</si>
  <si>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</si>
  <si>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</si>
  <si>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</si>
  <si>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</si>
  <si>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</si>
  <si>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</si>
  <si>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</si>
  <si>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</si>
  <si>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</si>
  <si>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</si>
  <si>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</si>
  <si>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</si>
  <si>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</si>
  <si>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</si>
  <si>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</si>
  <si>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</si>
  <si>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</si>
  <si>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</si>
  <si>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</si>
  <si>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</si>
  <si>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</si>
  <si>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</si>
  <si>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</si>
  <si>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</si>
  <si>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</si>
  <si>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</si>
  <si>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</si>
  <si>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</si>
  <si>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</si>
  <si>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</si>
  <si>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</si>
  <si>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</si>
  <si>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</si>
  <si>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</si>
  <si>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</si>
  <si>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</si>
  <si>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</si>
  <si>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</si>
  <si>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</si>
  <si>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</si>
  <si>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</si>
  <si>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</si>
  <si>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</si>
  <si>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</si>
  <si>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</si>
  <si>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</si>
  <si>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</si>
  <si>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</si>
  <si>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</si>
  <si>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</si>
  <si>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</si>
  <si>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</si>
  <si>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</si>
  <si>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</si>
  <si>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</si>
  <si>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</si>
  <si>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</si>
  <si>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</si>
  <si>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</si>
  <si>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</si>
  <si>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</si>
  <si>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</si>
  <si>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</si>
  <si>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</si>
  <si>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</si>
  <si>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</si>
  <si>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</si>
  <si>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</si>
  <si>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</si>
  <si>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</si>
  <si>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</si>
  <si>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</si>
  <si>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</si>
  <si>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</si>
  <si>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</si>
  <si>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</si>
  <si>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</si>
  <si>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</si>
  <si>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</si>
  <si>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</si>
  <si>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</si>
  <si>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</si>
  <si>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</si>
  <si>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</si>
  <si>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</si>
  <si>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</si>
  <si>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</si>
  <si>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</si>
  <si>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</si>
  <si>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</si>
  <si>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</si>
  <si>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</si>
  <si>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</si>
  <si>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</si>
  <si>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</si>
  <si>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</si>
  <si>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</si>
  <si>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</si>
  <si>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</si>
  <si>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</si>
  <si>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</si>
  <si>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</si>
  <si>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</si>
  <si>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</si>
  <si>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</si>
  <si>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</si>
  <si>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</si>
  <si>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</si>
  <si>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</si>
  <si>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</si>
  <si>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</si>
  <si>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</si>
  <si>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</si>
  <si>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</si>
  <si>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</si>
  <si>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</si>
  <si>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</si>
  <si>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</si>
  <si>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</si>
  <si>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</si>
  <si>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</si>
  <si>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</si>
  <si>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</si>
  <si>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</si>
  <si>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</si>
  <si>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</si>
  <si>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</si>
  <si>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</si>
  <si>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</si>
  <si>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</si>
  <si>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</si>
  <si>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</si>
  <si>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</si>
  <si>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</si>
  <si>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</si>
  <si>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</si>
  <si>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</si>
  <si>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</si>
  <si>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</si>
  <si>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</si>
  <si>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</si>
  <si>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</si>
  <si>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</si>
  <si>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</si>
  <si>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</si>
  <si>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</si>
  <si>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</si>
  <si>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</si>
  <si>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</si>
  <si>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</si>
  <si>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</si>
  <si>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</si>
  <si>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</si>
  <si>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</si>
  <si>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</si>
  <si>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</si>
  <si>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</si>
  <si>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</si>
  <si>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</si>
  <si>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</si>
  <si>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</si>
  <si>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</si>
  <si>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</si>
  <si>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</si>
  <si>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</si>
  <si>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</si>
  <si>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</si>
  <si>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</si>
  <si>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</si>
  <si>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</si>
  <si>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</si>
  <si>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</si>
  <si>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</si>
  <si>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</si>
  <si>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</si>
  <si>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</si>
  <si>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</si>
  <si>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</si>
  <si>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</si>
  <si>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</si>
  <si>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</si>
  <si>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</si>
  <si>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</si>
  <si>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</si>
  <si>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</si>
  <si>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</si>
  <si>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</si>
  <si>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</si>
  <si>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</si>
  <si>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</si>
  <si>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</si>
  <si>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</si>
  <si>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</si>
  <si>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</si>
  <si>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</si>
  <si>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</si>
  <si>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</si>
  <si>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</si>
  <si>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</si>
  <si>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</si>
  <si>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</si>
  <si>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</si>
  <si>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</si>
  <si>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</si>
  <si>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</si>
  <si>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</si>
  <si>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</si>
  <si>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</si>
  <si>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</si>
  <si>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</si>
  <si>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</si>
  <si>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</si>
  <si>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</si>
  <si>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</si>
  <si>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</si>
  <si>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</si>
  <si>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</si>
  <si>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</si>
  <si>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</si>
  <si>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</si>
  <si>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</si>
  <si>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</si>
  <si>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</si>
  <si>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</si>
  <si>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</si>
  <si>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</si>
  <si>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</si>
  <si>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</si>
  <si>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</si>
  <si>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</si>
  <si>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</si>
  <si>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</si>
  <si>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</si>
  <si>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</si>
  <si>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</si>
  <si>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</si>
  <si>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</si>
  <si>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</si>
  <si>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</si>
  <si>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</si>
  <si>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</si>
  <si>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</si>
  <si>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</si>
  <si>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</si>
  <si>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</si>
  <si>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</si>
  <si>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</si>
  <si>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</si>
  <si>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</si>
  <si>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</si>
  <si>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</si>
  <si>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</si>
  <si>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</si>
  <si>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</si>
  <si>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</si>
  <si>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</si>
  <si>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</si>
  <si>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</si>
  <si>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</si>
  <si>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</si>
  <si>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</si>
  <si>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</si>
  <si>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</si>
  <si>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</si>
  <si>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</si>
  <si>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</si>
  <si>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</si>
  <si>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</si>
  <si>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</si>
  <si>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</si>
  <si>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</si>
  <si>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</si>
  <si>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</si>
  <si>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</si>
  <si>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</si>
  <si>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</si>
  <si>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</si>
  <si>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</si>
  <si>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</si>
  <si>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</si>
  <si>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</si>
  <si>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</si>
  <si>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</si>
  <si>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</si>
  <si>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</si>
  <si>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</si>
  <si>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</si>
  <si>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</si>
  <si>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</si>
  <si>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</si>
  <si>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</si>
  <si>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</si>
  <si>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</si>
  <si>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</si>
  <si>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</si>
  <si>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</si>
  <si>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</si>
  <si>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</si>
  <si>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</si>
  <si>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</si>
  <si>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</si>
  <si>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</si>
  <si>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</si>
  <si>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</si>
  <si>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</si>
  <si>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</si>
  <si>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</si>
  <si>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</si>
  <si>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</si>
  <si>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</si>
  <si>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</si>
  <si>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</si>
  <si>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</si>
  <si>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</si>
  <si>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</si>
  <si>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</si>
  <si>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</si>
  <si>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</si>
  <si>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</si>
  <si>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</si>
  <si>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</si>
  <si>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</si>
  <si>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</si>
  <si>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</si>
  <si>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</si>
  <si>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</si>
  <si>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</si>
  <si>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</si>
  <si>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</si>
  <si>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</si>
  <si>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</si>
  <si>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</si>
  <si>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</si>
  <si>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</si>
  <si>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</si>
  <si>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</si>
  <si>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</si>
  <si>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</si>
  <si>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</si>
  <si>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</si>
  <si>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</si>
  <si>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</si>
  <si>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</si>
  <si>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</si>
  <si>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</si>
  <si>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</si>
  <si>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</si>
  <si>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</si>
  <si>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</si>
  <si>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</si>
  <si>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</si>
  <si>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</si>
  <si>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</si>
  <si>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</si>
  <si>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</si>
  <si>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</si>
  <si>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</si>
  <si>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</si>
  <si>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</si>
  <si>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</si>
  <si>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</si>
  <si>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</si>
  <si>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</si>
  <si>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</si>
  <si>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</si>
  <si>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</si>
  <si>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</si>
  <si>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</si>
  <si>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</si>
  <si>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</si>
  <si>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</si>
  <si>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</si>
  <si>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</si>
  <si>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</si>
  <si>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</si>
  <si>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</si>
  <si>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</si>
  <si>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</si>
  <si>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</si>
  <si>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</si>
  <si>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</si>
  <si>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</si>
  <si>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</si>
  <si>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</si>
  <si>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</si>
  <si>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</si>
  <si>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</si>
  <si>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</si>
  <si>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</si>
  <si>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</si>
  <si>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</si>
  <si>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</si>
  <si>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</si>
  <si>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</si>
  <si>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</si>
  <si>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</si>
  <si>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</si>
  <si>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</si>
  <si>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</si>
  <si>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</si>
  <si>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</si>
  <si>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</si>
  <si>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</si>
  <si>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</si>
  <si>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</si>
  <si>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</si>
  <si>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</si>
  <si>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</si>
  <si>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</si>
  <si>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</si>
  <si>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</si>
  <si>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</si>
  <si>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</si>
  <si>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</si>
  <si>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</si>
  <si>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</si>
  <si>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</si>
  <si>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</si>
  <si>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</si>
  <si>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</si>
  <si>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</si>
  <si>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</si>
  <si>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</si>
  <si>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</si>
  <si>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</si>
  <si>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</si>
  <si>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</si>
  <si>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</si>
  <si>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</si>
  <si>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</si>
  <si>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</si>
  <si>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</si>
  <si>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</si>
  <si>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</si>
  <si>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</si>
  <si>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</si>
  <si>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</si>
  <si>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</si>
  <si>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</si>
  <si>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</si>
  <si>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</si>
  <si>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</si>
  <si>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</si>
  <si>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</si>
  <si>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</si>
  <si>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</si>
  <si>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</si>
  <si>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</si>
  <si>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</si>
  <si>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</si>
  <si>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</si>
  <si>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</si>
  <si>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</si>
  <si>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</si>
  <si>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</si>
  <si>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</si>
  <si>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</si>
  <si>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</si>
  <si>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</si>
  <si>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</si>
  <si>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</si>
  <si>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</si>
  <si>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</si>
  <si>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</si>
  <si>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</si>
  <si>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</si>
  <si>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</si>
  <si>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</si>
  <si>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</si>
  <si>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</si>
  <si>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</si>
  <si>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</si>
  <si>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</si>
  <si>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</si>
  <si>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</si>
  <si>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</si>
  <si>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</si>
  <si>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</si>
  <si>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</si>
  <si>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</si>
  <si>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</si>
  <si>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</si>
  <si>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</si>
  <si>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</si>
  <si>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</si>
  <si>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</si>
  <si>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</si>
  <si>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</si>
  <si>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</si>
  <si>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</si>
  <si>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</si>
  <si>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</si>
  <si>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</si>
  <si>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</si>
  <si>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</si>
  <si>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</si>
  <si>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</si>
  <si>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</si>
  <si>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</si>
  <si>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</si>
  <si>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</si>
  <si>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</si>
  <si>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</si>
  <si>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</si>
  <si>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</si>
  <si>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</si>
  <si>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</si>
  <si>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</si>
  <si>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</si>
  <si>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</si>
  <si>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</si>
  <si>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</si>
  <si>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</si>
  <si>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</si>
  <si>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</si>
  <si>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</si>
  <si>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</si>
  <si>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</si>
  <si>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</si>
  <si>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</si>
  <si>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</si>
  <si>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</si>
  <si>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</si>
  <si>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</si>
  <si>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</si>
  <si>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</si>
  <si>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</si>
  <si>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</si>
  <si>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</si>
  <si>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</si>
  <si>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</si>
  <si>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</si>
  <si>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</si>
  <si>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</si>
  <si>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</si>
  <si>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</si>
  <si>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</si>
  <si>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</si>
  <si>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</si>
  <si>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</si>
  <si>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</si>
  <si>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</si>
  <si>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</si>
  <si>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</si>
  <si>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</si>
  <si>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</si>
  <si>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</si>
  <si>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</si>
  <si>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</si>
  <si>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</si>
  <si>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</si>
  <si>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</si>
  <si>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</si>
  <si>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</si>
  <si>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</si>
  <si>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</si>
  <si>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</si>
  <si>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</si>
  <si>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</si>
  <si>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</si>
  <si>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</si>
  <si>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</si>
  <si>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</si>
  <si>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</si>
  <si>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</si>
  <si>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</si>
  <si>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</si>
  <si>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</si>
  <si>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</si>
  <si>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</si>
  <si>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</si>
  <si>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</si>
  <si>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</si>
  <si>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</si>
  <si>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</si>
  <si>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</si>
  <si>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</si>
  <si>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</si>
  <si>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</si>
  <si>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</si>
  <si>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</si>
  <si>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</si>
  <si>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</si>
  <si>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</si>
  <si>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</si>
  <si>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</si>
  <si>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</si>
  <si>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</si>
  <si>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</si>
  <si>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</si>
  <si>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</si>
  <si>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</si>
  <si>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</si>
  <si>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</si>
  <si>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</si>
  <si>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</si>
  <si>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</si>
  <si>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</si>
  <si>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</si>
  <si>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</si>
  <si>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</si>
  <si>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</si>
  <si>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</si>
  <si>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</si>
  <si>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</si>
  <si>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</si>
  <si>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</si>
  <si>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</si>
  <si>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</si>
  <si>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</si>
  <si>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</si>
  <si>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</si>
  <si>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</si>
  <si>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</si>
  <si>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</si>
  <si>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</si>
  <si>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</si>
  <si>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</si>
  <si>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</si>
  <si>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</si>
  <si>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</si>
  <si>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</si>
  <si>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</si>
  <si>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</si>
  <si>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</si>
  <si>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</si>
  <si>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</si>
  <si>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</si>
  <si>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</si>
  <si>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</si>
  <si>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</si>
  <si>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</si>
  <si>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</si>
  <si>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</si>
  <si>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</si>
  <si>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</si>
  <si>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</si>
  <si>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</si>
  <si>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</si>
  <si>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</si>
  <si>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</si>
  <si>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</si>
  <si>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</si>
  <si>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</si>
  <si>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</si>
  <si>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</si>
  <si>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</si>
  <si>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</si>
  <si>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</si>
  <si>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</si>
  <si>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</si>
  <si>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</si>
  <si>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</si>
  <si>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</si>
  <si>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</si>
  <si>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</si>
  <si>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</si>
  <si>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</si>
  <si>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</si>
  <si>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</si>
  <si>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</si>
  <si>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</si>
  <si>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</si>
  <si>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</si>
  <si>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</si>
  <si>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</si>
  <si>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</si>
  <si>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</si>
  <si>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</si>
  <si>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</si>
  <si>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</si>
  <si>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</si>
  <si>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</si>
  <si>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</si>
  <si>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</si>
  <si>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</si>
  <si>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</si>
  <si>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</si>
  <si>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</si>
  <si>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</si>
  <si>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</si>
  <si>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</si>
  <si>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</si>
  <si>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</si>
  <si>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</si>
  <si>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</si>
  <si>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</si>
  <si>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</si>
  <si>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</si>
  <si>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</si>
  <si>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</si>
  <si>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</si>
  <si>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</si>
  <si>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</si>
  <si>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</si>
  <si>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</si>
  <si>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</si>
  <si>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</si>
  <si>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</si>
  <si>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</si>
  <si>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</si>
  <si>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</si>
  <si>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</si>
  <si>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</si>
  <si>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</si>
  <si>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</si>
  <si>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</si>
  <si>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</si>
  <si>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</si>
  <si>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</si>
  <si>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</si>
  <si>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</si>
  <si>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</si>
  <si>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</si>
  <si>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</si>
  <si>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</si>
  <si>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</si>
  <si>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</si>
  <si>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</si>
  <si>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</si>
  <si>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</si>
  <si>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</si>
  <si>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</si>
  <si>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</si>
  <si>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</si>
  <si>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</si>
  <si>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</si>
  <si>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</si>
  <si>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</si>
  <si>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</si>
  <si>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</si>
  <si>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</si>
  <si>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</si>
  <si>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</si>
  <si>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</si>
  <si>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</si>
  <si>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</si>
  <si>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</si>
  <si>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</si>
  <si>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</si>
  <si>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</si>
  <si>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</si>
  <si>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</si>
  <si>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</si>
  <si>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</si>
  <si>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</si>
  <si>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</si>
  <si>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</si>
  <si>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</si>
  <si>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</si>
  <si>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</si>
  <si>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</si>
  <si>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</si>
  <si>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</si>
  <si>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</si>
  <si>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</si>
  <si>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</si>
  <si>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</si>
  <si>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</si>
  <si>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</si>
  <si>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</si>
  <si>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</si>
  <si>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</si>
  <si>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</si>
  <si>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</si>
  <si>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</si>
  <si>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</si>
  <si>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</si>
  <si>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</si>
  <si>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</si>
  <si>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</si>
  <si>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</si>
  <si>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</si>
  <si>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</si>
  <si>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</si>
  <si>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</si>
  <si>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</si>
  <si>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</si>
  <si>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</si>
  <si>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</si>
  <si>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</si>
  <si>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</si>
  <si>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</si>
  <si>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</si>
  <si>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</si>
  <si>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</si>
  <si>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</si>
  <si>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</si>
  <si>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</si>
  <si>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</si>
  <si>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</si>
  <si>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</si>
  <si>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</si>
  <si>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</si>
  <si>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</si>
  <si>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</si>
  <si>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</si>
  <si>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</si>
  <si>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</si>
  <si>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</si>
  <si>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</si>
  <si>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</si>
  <si>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</si>
  <si>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</si>
  <si>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</si>
  <si>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</si>
  <si>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</si>
  <si>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</si>
  <si>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</si>
  <si>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</si>
  <si>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</si>
  <si>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</si>
  <si>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</si>
  <si>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</si>
  <si>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</si>
  <si>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</si>
  <si>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</si>
  <si>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</si>
  <si>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</si>
  <si>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</si>
  <si>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</si>
  <si>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</si>
  <si>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</si>
  <si>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</si>
  <si>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</si>
  <si>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</si>
  <si>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</si>
  <si>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</si>
  <si>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</si>
  <si>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</si>
  <si>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</si>
  <si>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</si>
  <si>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</si>
  <si>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</si>
  <si>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</si>
  <si>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</si>
  <si>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</si>
  <si>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</si>
  <si>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</si>
  <si>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</si>
  <si>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</si>
  <si>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</si>
  <si>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</si>
  <si>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</si>
  <si>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</si>
  <si>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</si>
  <si>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</si>
  <si>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</si>
  <si>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</si>
  <si>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</si>
  <si>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</si>
  <si>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</si>
  <si>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</si>
  <si>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</si>
  <si>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</si>
  <si>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</si>
  <si>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</si>
  <si>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</si>
  <si>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</si>
  <si>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</si>
  <si>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</si>
  <si>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</si>
  <si>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</si>
  <si>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</si>
  <si>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</si>
  <si>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</si>
  <si>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</si>
  <si>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</si>
  <si>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</si>
  <si>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</si>
  <si>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</si>
  <si>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</si>
  <si>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</si>
  <si>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</si>
  <si>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</si>
  <si>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</si>
  <si>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</si>
  <si>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</si>
  <si>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</si>
  <si>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</si>
  <si>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</si>
  <si>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</si>
  <si>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</si>
  <si>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</si>
  <si>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</si>
  <si>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</si>
  <si>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</si>
  <si>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</si>
  <si>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</si>
  <si>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</si>
  <si>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</si>
  <si>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</si>
  <si>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</si>
  <si>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</si>
  <si>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</si>
  <si>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</si>
  <si>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</si>
  <si>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</si>
  <si>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</si>
  <si>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</si>
  <si>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</si>
  <si>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</si>
  <si>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</si>
  <si>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</si>
  <si>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</si>
  <si>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</si>
  <si>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</si>
  <si>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</si>
  <si>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</si>
  <si>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</si>
  <si>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</si>
  <si>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</si>
  <si>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</si>
  <si>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</si>
  <si>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</si>
  <si>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</si>
  <si>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</si>
  <si>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</si>
  <si>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</si>
  <si>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</si>
  <si>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</si>
  <si>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</si>
  <si>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</si>
  <si>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</si>
  <si>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</si>
  <si>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</si>
  <si>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</si>
  <si>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</si>
  <si>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</si>
  <si>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</si>
  <si>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</si>
  <si>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</si>
  <si>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</si>
  <si>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</si>
  <si>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</si>
  <si>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</si>
  <si>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</si>
  <si>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</si>
  <si>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</si>
  <si>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</si>
  <si>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</si>
  <si>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</si>
  <si>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</si>
  <si>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</si>
  <si>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</si>
  <si>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</si>
  <si>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</si>
  <si>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</si>
  <si>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</si>
  <si>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</si>
  <si>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</si>
  <si>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</si>
  <si>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</si>
  <si>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</si>
  <si>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</si>
  <si>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</si>
  <si>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</si>
  <si>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</si>
  <si>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</si>
  <si>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</si>
  <si>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</si>
  <si>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</si>
  <si>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</si>
  <si>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</si>
  <si>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</si>
  <si>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</si>
  <si>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</si>
  <si>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</si>
  <si>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</si>
  <si>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</si>
  <si>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</si>
  <si>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</si>
  <si>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</si>
  <si>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</si>
  <si>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</si>
  <si>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</si>
  <si>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</si>
  <si>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</si>
  <si>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</si>
  <si>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</si>
  <si>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</si>
  <si>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</si>
  <si>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</si>
  <si>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</si>
  <si>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</si>
  <si>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</si>
  <si>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</si>
  <si>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</si>
  <si>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</si>
  <si>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</si>
  <si>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</si>
  <si>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</si>
  <si>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</si>
  <si>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</si>
  <si>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</si>
  <si>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</si>
  <si>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</si>
  <si>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</si>
  <si>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</si>
  <si>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</si>
  <si>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</si>
  <si>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</si>
  <si>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</si>
  <si>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</si>
  <si>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</si>
  <si>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</si>
  <si>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</si>
  <si>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</si>
  <si>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</si>
  <si>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</si>
  <si>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</si>
  <si>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</si>
  <si>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</si>
  <si>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</si>
  <si>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</si>
  <si>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</si>
  <si>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</si>
  <si>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</si>
  <si>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</si>
  <si>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</si>
  <si>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</si>
  <si>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</si>
  <si>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</si>
  <si>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</si>
  <si>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</si>
  <si>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</si>
  <si>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</si>
  <si>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</si>
  <si>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</si>
  <si>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</si>
  <si>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</si>
  <si>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</si>
  <si>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</si>
  <si>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</si>
  <si>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</si>
  <si>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</si>
  <si>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</si>
  <si>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</si>
  <si>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</si>
  <si>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</si>
  <si>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</si>
  <si>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</si>
  <si>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</si>
  <si>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</si>
  <si>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</si>
  <si>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</si>
  <si>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</si>
  <si>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</si>
  <si>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</si>
  <si>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</si>
  <si>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</si>
  <si>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</si>
  <si>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</si>
  <si>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</si>
  <si>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</si>
  <si>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</si>
  <si>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</si>
  <si>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</si>
  <si>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</si>
  <si>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</si>
  <si>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</si>
  <si>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</si>
  <si>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</si>
  <si>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</si>
  <si>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</si>
  <si>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</si>
  <si>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</si>
  <si>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</si>
  <si>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</si>
  <si>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</si>
  <si>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</si>
  <si>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</si>
  <si>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</si>
  <si>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</si>
  <si>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</si>
  <si>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</si>
  <si>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</si>
  <si>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</si>
  <si>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</si>
  <si>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</si>
  <si>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</si>
  <si>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</si>
  <si>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</si>
  <si>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</si>
  <si>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</si>
  <si>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</si>
  <si>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</si>
  <si>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</si>
  <si>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</si>
  <si>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</si>
  <si>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</si>
  <si>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</si>
  <si>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</si>
  <si>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</si>
  <si>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</si>
  <si>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</si>
  <si>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</si>
  <si>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</si>
  <si>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</si>
  <si>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</si>
  <si>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</si>
  <si>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</si>
  <si>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</si>
  <si>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</si>
  <si>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</si>
  <si>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</si>
  <si>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</si>
  <si>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</si>
  <si>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</si>
  <si>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</si>
  <si>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</si>
  <si>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</si>
  <si>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</si>
  <si>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</si>
  <si>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</si>
  <si>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</si>
  <si>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</si>
  <si>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</si>
  <si>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</si>
  <si>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</si>
  <si>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</si>
  <si>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</si>
  <si>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</si>
  <si>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</si>
  <si>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</si>
  <si>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</si>
  <si>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</si>
  <si>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</si>
  <si>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</si>
  <si>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</si>
  <si>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</si>
  <si>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</si>
  <si>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</si>
  <si>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</si>
  <si>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</si>
  <si>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</si>
  <si>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</si>
  <si>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</si>
  <si>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</si>
  <si>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</si>
  <si>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</si>
  <si>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</si>
  <si>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</si>
  <si>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</si>
  <si>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</si>
  <si>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</si>
  <si>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</si>
  <si>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</si>
  <si>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</si>
  <si>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</si>
  <si>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</si>
  <si>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</si>
  <si>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</si>
  <si>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</si>
  <si>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</si>
  <si>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</si>
  <si>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</si>
  <si>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</si>
  <si>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</si>
  <si>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</si>
  <si>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</si>
  <si>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</si>
  <si>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</si>
  <si>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</si>
  <si>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</si>
  <si>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</si>
  <si>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</si>
  <si>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</si>
  <si>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</si>
  <si>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</si>
  <si>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</si>
  <si>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</si>
  <si>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</si>
  <si>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</si>
  <si>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</si>
  <si>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</si>
  <si>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</si>
  <si>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</si>
  <si>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</si>
  <si>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</si>
  <si>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</si>
  <si>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</si>
  <si>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</si>
  <si>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</si>
  <si>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</si>
  <si>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</si>
  <si>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</si>
  <si>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</si>
  <si>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</si>
  <si>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</si>
  <si>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</si>
  <si>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</si>
  <si>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</si>
  <si>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</si>
  <si>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</si>
  <si>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</si>
  <si>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</si>
  <si>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</si>
  <si>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</si>
  <si>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</si>
  <si>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</si>
  <si>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</si>
  <si>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</si>
  <si>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</si>
  <si>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</si>
  <si>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</si>
  <si>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</si>
  <si>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</si>
  <si>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</si>
  <si>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</si>
  <si>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</si>
  <si>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</si>
  <si>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</si>
  <si>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</si>
  <si>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</si>
  <si>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</si>
  <si>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</si>
  <si>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</si>
  <si>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</si>
  <si>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</si>
  <si>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</si>
  <si>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</si>
  <si>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</si>
  <si>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</si>
  <si>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</si>
  <si>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</si>
  <si>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</si>
  <si>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</si>
  <si>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</si>
  <si>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</si>
  <si>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</si>
  <si>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</si>
  <si>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</si>
  <si>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</si>
  <si>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</si>
  <si>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</si>
  <si>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</si>
  <si>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</si>
  <si>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</si>
  <si>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</si>
  <si>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</si>
  <si>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</si>
  <si>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</si>
  <si>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</si>
  <si>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</si>
  <si>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</si>
  <si>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</si>
  <si>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</si>
  <si>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</si>
  <si>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</si>
  <si>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</si>
  <si>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</si>
  <si>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</si>
  <si>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</si>
  <si>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</si>
  <si>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</si>
  <si>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</si>
  <si>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</si>
  <si>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</si>
  <si>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</si>
  <si>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</si>
  <si>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</si>
  <si>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</si>
  <si>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</si>
  <si>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</si>
  <si>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</si>
  <si>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</si>
  <si>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</si>
  <si>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</si>
  <si>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</si>
  <si>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</si>
  <si>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</si>
  <si>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</si>
  <si>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</si>
  <si>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</si>
  <si>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</si>
  <si>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</si>
  <si>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</si>
  <si>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</si>
  <si>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</si>
  <si>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</si>
  <si>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</si>
  <si>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</si>
  <si>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</si>
  <si>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</si>
  <si>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</si>
  <si>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</si>
  <si>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</si>
  <si>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</si>
  <si>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</si>
  <si>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</si>
  <si>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</si>
  <si>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</si>
  <si>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</si>
  <si>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</si>
  <si>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</si>
  <si>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</si>
  <si>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</si>
  <si>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</si>
  <si>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</si>
  <si>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</si>
  <si>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</si>
  <si>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</si>
  <si>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</si>
  <si>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</si>
  <si>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</si>
  <si>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</si>
  <si>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</si>
  <si>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</si>
  <si>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</si>
  <si>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</si>
  <si>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</si>
  <si>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</si>
  <si>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</si>
  <si>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</si>
  <si>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</si>
  <si>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</si>
  <si>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</si>
  <si>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</si>
  <si>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</si>
  <si>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</si>
  <si>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</si>
  <si>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</si>
  <si>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</si>
  <si>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</si>
  <si>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</si>
  <si>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</si>
  <si>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</si>
  <si>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</si>
  <si>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</si>
  <si>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</si>
  <si>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</si>
  <si>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</si>
  <si>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</si>
  <si>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</si>
  <si>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</si>
  <si>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</si>
  <si>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</si>
  <si>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</si>
  <si>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</si>
  <si>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</si>
  <si>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</si>
  <si>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</si>
  <si>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</si>
  <si>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</si>
  <si>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</si>
  <si>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</si>
  <si>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</si>
  <si>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</si>
  <si>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</si>
  <si>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</si>
  <si>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</si>
  <si>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</si>
  <si>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</si>
  <si>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</si>
  <si>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</si>
  <si>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</si>
  <si>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</si>
  <si>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</si>
  <si>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</si>
  <si>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</si>
  <si>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</si>
  <si>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</si>
  <si>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</si>
  <si>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</si>
  <si>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</si>
  <si>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</si>
  <si>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</si>
  <si>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</si>
  <si>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</si>
  <si>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</si>
  <si>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</si>
  <si>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</si>
  <si>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</si>
  <si>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</si>
  <si>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</si>
  <si>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</si>
  <si>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</si>
  <si>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</si>
  <si>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</si>
  <si>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</si>
  <si>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</si>
  <si>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</si>
  <si>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</si>
  <si>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</si>
  <si>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</si>
  <si>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</si>
  <si>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</si>
  <si>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</si>
  <si>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</si>
  <si>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</si>
  <si>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</si>
  <si>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</si>
  <si>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</si>
  <si>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</si>
  <si>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</si>
  <si>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</si>
  <si>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</si>
  <si>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</si>
  <si>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</si>
  <si>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</si>
  <si>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</si>
  <si>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</si>
  <si>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</si>
  <si>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</si>
  <si>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</si>
  <si>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</si>
  <si>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</si>
  <si>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</si>
  <si>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</si>
  <si>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</si>
  <si>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</si>
  <si>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</si>
  <si>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</si>
  <si>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</si>
  <si>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</si>
  <si>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</si>
  <si>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</si>
  <si>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</si>
  <si>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</si>
  <si>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</si>
  <si>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</si>
  <si>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</si>
  <si>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</si>
  <si>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</si>
  <si>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</si>
  <si>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</si>
  <si>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</si>
  <si>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</si>
  <si>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</si>
  <si>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</si>
  <si>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</si>
  <si>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</si>
  <si>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</si>
  <si>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</si>
  <si>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</si>
  <si>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</si>
  <si>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</si>
  <si>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</si>
  <si>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</si>
  <si>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</si>
  <si>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</si>
  <si>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</si>
  <si>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</si>
  <si>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</si>
  <si>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</si>
  <si>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</si>
  <si>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</si>
  <si>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</si>
  <si>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</si>
  <si>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</si>
  <si>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</si>
  <si>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</si>
  <si>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</si>
  <si>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</si>
  <si>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</si>
  <si>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</si>
  <si>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</si>
  <si>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</si>
  <si>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</si>
  <si>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</si>
  <si>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</si>
  <si>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</si>
  <si>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</si>
  <si>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</si>
  <si>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</si>
  <si>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</si>
  <si>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</si>
  <si>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</si>
  <si>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</si>
  <si>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</si>
  <si>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</si>
  <si>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</si>
  <si>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</si>
  <si>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</si>
  <si>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</si>
  <si>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</si>
  <si>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</si>
  <si>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</si>
  <si>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</si>
  <si>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</si>
  <si>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</si>
  <si>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</si>
  <si>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</si>
  <si>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</si>
  <si>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</si>
  <si>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</si>
  <si>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</si>
  <si>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</si>
  <si>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</si>
  <si>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</si>
  <si>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</si>
  <si>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</si>
  <si>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</si>
  <si>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</si>
  <si>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</si>
  <si>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</si>
  <si>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</si>
  <si>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</si>
  <si>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</si>
  <si>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</si>
  <si>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</si>
  <si>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</si>
  <si>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</si>
  <si>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</si>
  <si>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</si>
  <si>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</si>
  <si>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</si>
  <si>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</si>
  <si>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</si>
  <si>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</si>
  <si>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</si>
  <si>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</si>
  <si>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</si>
  <si>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</si>
  <si>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</si>
  <si>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</si>
  <si>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</si>
  <si>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</si>
  <si>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</si>
  <si>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</si>
  <si>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</si>
  <si>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</si>
  <si>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</si>
  <si>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</si>
  <si>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</si>
  <si>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</si>
  <si>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</si>
  <si>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</si>
  <si>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</si>
  <si>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</si>
  <si>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</si>
  <si>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</si>
  <si>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</si>
  <si>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</si>
  <si>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</si>
  <si>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</si>
  <si>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</si>
  <si>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</si>
  <si>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</si>
  <si>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</si>
  <si>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</si>
  <si>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</si>
  <si>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</si>
  <si>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</si>
  <si>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</si>
  <si>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</si>
  <si>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</si>
  <si>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</si>
  <si>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</si>
  <si>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</si>
  <si>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</si>
  <si>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</si>
  <si>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</si>
  <si>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</si>
  <si>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</si>
  <si>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</si>
  <si>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</si>
  <si>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</si>
  <si>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</si>
  <si>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</si>
  <si>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</si>
  <si>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</si>
  <si>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</si>
  <si>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</si>
  <si>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</si>
  <si>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</si>
  <si>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</si>
  <si>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</si>
  <si>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</si>
  <si>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</si>
  <si>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</si>
  <si>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</si>
  <si>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</si>
  <si>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</si>
  <si>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</si>
  <si>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</si>
  <si>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</si>
  <si>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</si>
  <si>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</si>
  <si>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</si>
  <si>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</si>
  <si>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</si>
  <si>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</si>
  <si>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</si>
  <si>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</si>
  <si>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</si>
  <si>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</si>
  <si>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</si>
  <si>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</si>
  <si>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</si>
  <si>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</si>
  <si>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</si>
  <si>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</si>
  <si>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</si>
  <si>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</si>
  <si>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</si>
  <si>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</si>
  <si>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</si>
  <si>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</si>
  <si>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</si>
  <si>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</si>
  <si>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</si>
  <si>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</si>
  <si>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</si>
  <si>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</si>
  <si>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</si>
  <si>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</si>
  <si>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</si>
  <si>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</si>
  <si>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</si>
  <si>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</si>
  <si>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</si>
  <si>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</si>
  <si>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</si>
  <si>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</si>
  <si>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</si>
  <si>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</si>
  <si>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</si>
  <si>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</si>
  <si>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</si>
  <si>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</si>
  <si>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</si>
  <si>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</si>
  <si>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</si>
  <si>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</si>
  <si>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</si>
  <si>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</si>
  <si>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</si>
  <si>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</si>
  <si>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</si>
  <si>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</si>
  <si>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</si>
  <si>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</si>
  <si>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</si>
  <si>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</si>
  <si>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</si>
  <si>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</si>
  <si>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</si>
  <si>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</si>
  <si>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</si>
  <si>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</si>
  <si>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</si>
  <si>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</si>
  <si>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</si>
  <si>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</si>
  <si>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</si>
  <si>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</si>
  <si>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</si>
  <si>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</si>
  <si>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</si>
  <si>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</si>
  <si>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</si>
  <si>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</si>
  <si>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</si>
  <si>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</si>
  <si>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</si>
  <si>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</si>
  <si>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</si>
  <si>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</si>
  <si>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</si>
  <si>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</si>
  <si>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</si>
  <si>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</si>
  <si>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</si>
  <si>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</si>
  <si>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</si>
  <si>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</si>
  <si>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</si>
  <si>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</si>
  <si>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</si>
  <si>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</si>
  <si>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</si>
  <si>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</si>
  <si>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</si>
  <si>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</si>
  <si>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</si>
  <si>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</si>
  <si>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</si>
  <si>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</si>
  <si>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</si>
  <si>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</si>
  <si>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</si>
  <si>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</si>
  <si>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</si>
  <si>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</si>
  <si>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</si>
  <si>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</si>
  <si>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</si>
  <si>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</si>
  <si>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</si>
  <si>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</si>
  <si>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</si>
  <si>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</si>
  <si>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</si>
  <si>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</si>
  <si>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</si>
  <si>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</si>
  <si>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</si>
  <si>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</si>
  <si>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</si>
  <si>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</si>
  <si>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</si>
  <si>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</si>
  <si>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</si>
  <si>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</si>
  <si>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</si>
  <si>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</si>
  <si>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</si>
  <si>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</si>
  <si>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</si>
  <si>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</si>
  <si>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</si>
  <si>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</si>
  <si>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</si>
  <si>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</si>
  <si>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</si>
  <si>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</si>
  <si>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</si>
  <si>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</si>
  <si>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</si>
  <si>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</si>
  <si>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</si>
  <si>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</si>
  <si>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</si>
  <si>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</si>
  <si>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</si>
  <si>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</si>
  <si>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</si>
  <si>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</si>
  <si>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</si>
  <si>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</si>
  <si>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</si>
  <si>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</si>
  <si>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</si>
  <si>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</si>
  <si>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</si>
  <si>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</si>
  <si>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</si>
  <si>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</si>
  <si>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</si>
  <si>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</si>
  <si>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</si>
  <si>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</si>
  <si>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</si>
  <si>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</si>
  <si>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</si>
  <si>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</si>
  <si>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</si>
  <si>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</si>
  <si>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</si>
  <si>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</si>
  <si>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</si>
  <si>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</si>
  <si>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</si>
  <si>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</si>
  <si>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</si>
  <si>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</si>
  <si>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</si>
  <si>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</si>
  <si>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</si>
  <si>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</si>
  <si>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</si>
  <si>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</si>
  <si>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</si>
  <si>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</si>
  <si>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</si>
  <si>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</si>
  <si>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</si>
  <si>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</si>
  <si>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</si>
  <si>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</si>
  <si>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</si>
  <si>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</si>
  <si>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</si>
  <si>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</si>
  <si>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</si>
  <si>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</si>
  <si>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</si>
  <si>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</si>
  <si>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</si>
  <si>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</si>
  <si>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</si>
  <si>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</si>
  <si>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</si>
  <si>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</si>
  <si>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</si>
  <si>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</si>
  <si>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</si>
  <si>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</si>
  <si>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</si>
  <si>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</si>
  <si>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</si>
  <si>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</si>
  <si>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</si>
  <si>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</si>
  <si>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</si>
  <si>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</si>
  <si>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</si>
  <si>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</si>
  <si>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</si>
  <si>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</si>
  <si>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</si>
  <si>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</si>
  <si>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</si>
  <si>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</si>
  <si>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</si>
  <si>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</si>
  <si>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</si>
  <si>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</si>
  <si>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</si>
  <si>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</si>
  <si>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</si>
  <si>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</si>
  <si>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</si>
  <si>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</si>
  <si>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</si>
  <si>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</si>
  <si>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</si>
  <si>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</si>
  <si>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</si>
  <si>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</si>
  <si>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</si>
  <si>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</si>
  <si>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</si>
  <si>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</si>
  <si>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</si>
  <si>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</si>
  <si>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</si>
  <si>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</si>
  <si>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</si>
  <si>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</si>
  <si>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</si>
  <si>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</si>
  <si>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</si>
  <si>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</si>
  <si>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</si>
  <si>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</si>
  <si>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</si>
  <si>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</si>
  <si>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</si>
  <si>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</si>
  <si>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</si>
  <si>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</si>
  <si>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</si>
  <si>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</si>
  <si>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</si>
  <si>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</si>
  <si>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</si>
  <si>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</si>
  <si>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</si>
  <si>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</si>
  <si>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</si>
  <si>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</si>
  <si>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</si>
  <si>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</si>
  <si>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</si>
  <si>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</si>
  <si>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</si>
  <si>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</si>
  <si>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</si>
  <si>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</si>
  <si>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</si>
  <si>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</si>
  <si>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</si>
  <si>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</si>
  <si>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</si>
  <si>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</si>
  <si>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</si>
  <si>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</si>
  <si>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</si>
  <si>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</si>
  <si>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</si>
  <si>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</si>
  <si>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</si>
  <si>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</si>
  <si>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</si>
  <si>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</si>
  <si>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</si>
  <si>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</si>
  <si>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</si>
  <si>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</si>
  <si>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</si>
  <si>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</si>
  <si>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</si>
  <si>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</si>
  <si>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</si>
  <si>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</si>
  <si>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</si>
  <si>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</si>
  <si>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</si>
  <si>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</si>
  <si>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</si>
  <si>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</si>
  <si>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</si>
  <si>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</si>
  <si>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</si>
  <si>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</si>
  <si>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</si>
  <si>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</si>
  <si>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</si>
  <si>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</si>
  <si>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</si>
  <si>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</si>
  <si>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</si>
  <si>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</si>
  <si>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</si>
  <si>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</si>
  <si>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</si>
  <si>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</si>
  <si>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</si>
  <si>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</si>
  <si>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</si>
  <si>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</si>
  <si>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</si>
  <si>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</si>
  <si>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</si>
  <si>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</si>
  <si>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</si>
  <si>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</si>
  <si>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</si>
  <si>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</si>
  <si>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</si>
  <si>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</si>
  <si>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</si>
  <si>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</si>
  <si>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</si>
  <si>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</si>
  <si>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</si>
  <si>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</si>
  <si>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</si>
  <si>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</si>
  <si>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</si>
  <si>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</si>
  <si>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</si>
  <si>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</si>
  <si>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</si>
  <si>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</si>
  <si>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</si>
  <si>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</si>
  <si>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</si>
  <si>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</si>
  <si>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</si>
  <si>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</si>
  <si>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</si>
  <si>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</si>
  <si>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</si>
  <si>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</si>
  <si>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</si>
  <si>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</si>
  <si>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</si>
  <si>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</si>
  <si>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</si>
  <si>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</si>
  <si>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</si>
  <si>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</si>
  <si>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</si>
  <si>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</si>
  <si>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</si>
  <si>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</si>
  <si>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</si>
  <si>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</si>
  <si>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</si>
  <si>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</si>
  <si>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</si>
  <si>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</si>
  <si>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</si>
  <si>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</si>
  <si>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</si>
  <si>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</si>
  <si>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</si>
  <si>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</si>
  <si>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</si>
  <si>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</si>
  <si>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</si>
  <si>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</si>
  <si>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</si>
  <si>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</si>
  <si>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</si>
  <si>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</si>
  <si>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</si>
  <si>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</si>
  <si>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</si>
  <si>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</si>
  <si>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</si>
  <si>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</si>
  <si>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</si>
  <si>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</si>
  <si>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</si>
  <si>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</si>
  <si>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</si>
  <si>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</si>
  <si>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</si>
  <si>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</si>
  <si>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</si>
  <si>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</si>
  <si>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</si>
  <si>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</si>
  <si>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</si>
  <si>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</si>
  <si>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</si>
  <si>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</si>
  <si>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</si>
  <si>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</si>
  <si>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</si>
  <si>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</si>
  <si>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</si>
  <si>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</si>
  <si>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</si>
  <si>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</si>
  <si>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</si>
  <si>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</si>
  <si>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</si>
  <si>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</si>
  <si>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</si>
  <si>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</si>
  <si>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</si>
  <si>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</si>
  <si>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</si>
  <si>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</si>
  <si>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</si>
  <si>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</si>
  <si>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</si>
  <si>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</si>
  <si>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</si>
  <si>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</si>
  <si>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</si>
  <si>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</si>
  <si>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</si>
  <si>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</si>
  <si>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</si>
  <si>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</si>
  <si>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</si>
  <si>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</si>
  <si>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</si>
  <si>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</si>
  <si>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</si>
  <si>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</si>
  <si>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</si>
  <si>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</si>
  <si>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</si>
  <si>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</si>
  <si>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</si>
  <si>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</si>
  <si>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</si>
  <si>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</si>
  <si>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</si>
  <si>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</si>
  <si>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</si>
  <si>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</si>
  <si>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</si>
  <si>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</si>
  <si>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</si>
  <si>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</si>
  <si>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</si>
  <si>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</si>
  <si>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</si>
  <si>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</si>
  <si>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</si>
  <si>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</si>
  <si>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</si>
  <si>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</si>
  <si>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</si>
  <si>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</si>
  <si>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</si>
  <si>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</si>
  <si>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</si>
  <si>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</si>
  <si>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</si>
  <si>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</si>
  <si>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</si>
  <si>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</si>
  <si>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</si>
  <si>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</si>
  <si>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</si>
  <si>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</si>
  <si>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</si>
  <si>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</si>
  <si>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</si>
  <si>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</si>
  <si>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</si>
  <si>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</si>
  <si>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</si>
  <si>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</si>
  <si>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</si>
  <si>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</si>
  <si>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</si>
  <si>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</si>
  <si>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</si>
  <si>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</si>
  <si>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</si>
  <si>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</si>
  <si>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</si>
  <si>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</si>
  <si>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</si>
  <si>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</si>
  <si>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</si>
  <si>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</si>
  <si>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</si>
  <si>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</si>
  <si>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</si>
  <si>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</si>
  <si>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</si>
  <si>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</si>
  <si>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</si>
  <si>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</si>
  <si>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</si>
  <si>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</si>
  <si>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</si>
  <si>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</si>
  <si>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</si>
  <si>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</si>
  <si>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</si>
  <si>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</si>
  <si>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</si>
  <si>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</si>
  <si>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</si>
  <si>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</si>
  <si>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</si>
  <si>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</si>
  <si>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</si>
  <si>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</si>
  <si>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</si>
  <si>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</si>
  <si>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</si>
  <si>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</si>
  <si>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</si>
  <si>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</si>
  <si>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</si>
  <si>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</si>
  <si>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</si>
  <si>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</si>
  <si>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</si>
  <si>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</si>
  <si>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</si>
  <si>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</si>
  <si>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</si>
  <si>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</si>
  <si>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</si>
  <si>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</si>
  <si>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</si>
  <si>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</si>
  <si>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</si>
  <si>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</si>
  <si>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</si>
  <si>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</si>
  <si>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</si>
  <si>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</si>
  <si>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</si>
  <si>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</si>
  <si>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</si>
  <si>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</si>
  <si>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</si>
  <si>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</si>
  <si>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</si>
  <si>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</si>
  <si>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</si>
  <si>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</si>
  <si>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</si>
  <si>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</si>
  <si>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</si>
  <si>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</si>
  <si>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</si>
  <si>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</si>
  <si>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</si>
  <si>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</si>
  <si>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</si>
  <si>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</si>
  <si>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</si>
  <si>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</si>
  <si>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</si>
  <si>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</si>
  <si>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</si>
  <si>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</si>
  <si>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</si>
  <si>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</si>
  <si>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</si>
  <si>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</si>
  <si>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</si>
  <si>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</si>
  <si>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</si>
  <si>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</si>
  <si>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</si>
  <si>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</si>
  <si>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</si>
  <si>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</si>
  <si>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</si>
  <si>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</si>
  <si>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</si>
  <si>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</si>
  <si>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</si>
  <si>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</si>
  <si>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</si>
  <si>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</si>
  <si>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</si>
  <si>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</si>
  <si>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</si>
  <si>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</si>
  <si>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</si>
  <si>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</si>
  <si>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</si>
  <si>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</si>
  <si>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</si>
  <si>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</si>
  <si>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</si>
  <si>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</si>
  <si>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</si>
  <si>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</si>
  <si>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</si>
  <si>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</si>
  <si>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</si>
  <si>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</si>
  <si>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</si>
  <si>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</si>
  <si>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</si>
  <si>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</si>
  <si>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</si>
  <si>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</si>
  <si>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</si>
  <si>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</si>
  <si>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</si>
  <si>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</si>
  <si>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</si>
  <si>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</si>
  <si>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</si>
  <si>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</si>
  <si>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</si>
  <si>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</si>
  <si>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</si>
  <si>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</si>
  <si>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</si>
  <si>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</si>
  <si>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</si>
  <si>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</si>
  <si>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</si>
  <si>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</si>
  <si>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</si>
  <si>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</si>
  <si>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</si>
  <si>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</si>
  <si>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</si>
  <si>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</si>
  <si>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</si>
  <si>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</si>
  <si>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</si>
  <si>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</si>
  <si>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</si>
  <si>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</si>
  <si>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</si>
  <si>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</si>
  <si>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</si>
  <si>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</si>
  <si>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</si>
  <si>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</si>
  <si>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</si>
  <si>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</si>
  <si>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</si>
  <si>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</si>
  <si>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</si>
  <si>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</si>
  <si>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</si>
  <si>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</si>
  <si>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</si>
  <si>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</si>
  <si>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</si>
  <si>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</si>
  <si>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</si>
  <si>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</si>
  <si>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</si>
  <si>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</si>
  <si>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</si>
  <si>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</si>
  <si>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</si>
  <si>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</si>
  <si>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</si>
  <si>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</si>
  <si>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</si>
  <si>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</si>
  <si>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</si>
  <si>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</si>
  <si>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</si>
  <si>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</si>
  <si>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</si>
  <si>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</si>
  <si>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</si>
  <si>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</si>
  <si>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</si>
  <si>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</si>
  <si>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</si>
  <si>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</si>
  <si>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</si>
  <si>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</si>
  <si>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</si>
  <si>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</si>
  <si>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</si>
  <si>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</si>
  <si>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</si>
  <si>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</si>
  <si>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</si>
  <si>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</si>
  <si>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</si>
  <si>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</si>
  <si>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</si>
  <si>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</si>
  <si>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</si>
  <si>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</si>
  <si>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</si>
  <si>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</si>
  <si>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</si>
  <si>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</si>
  <si>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</si>
  <si>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</si>
  <si>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</si>
  <si>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</si>
  <si>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</si>
  <si>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</si>
  <si>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</si>
  <si>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</si>
  <si>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</si>
  <si>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</si>
  <si>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</si>
  <si>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</si>
  <si>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</si>
  <si>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</si>
  <si>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</si>
  <si>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</si>
  <si>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</si>
  <si>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</si>
  <si>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</si>
  <si>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</si>
  <si>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</si>
  <si>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</si>
  <si>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</si>
  <si>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</si>
  <si>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</si>
  <si>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</si>
  <si>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</si>
  <si>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</si>
  <si>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</si>
  <si>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</si>
  <si>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</si>
  <si>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</si>
  <si>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</si>
  <si>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</si>
  <si>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</si>
  <si>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</si>
  <si>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</si>
  <si>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</si>
  <si>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</si>
  <si>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</si>
  <si>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</si>
  <si>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</si>
  <si>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</si>
  <si>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</si>
  <si>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</si>
  <si>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</si>
  <si>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</si>
  <si>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</si>
  <si>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</si>
  <si>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</si>
  <si>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</si>
  <si>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</si>
  <si>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</si>
  <si>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</si>
  <si>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</si>
  <si>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</si>
  <si>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</si>
  <si>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</si>
  <si>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</si>
  <si>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</si>
  <si>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</si>
  <si>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</si>
  <si>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</si>
  <si>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</si>
  <si>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</si>
  <si>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</si>
  <si>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</si>
  <si>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</si>
  <si>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</si>
  <si>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</si>
  <si>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</si>
  <si>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</si>
  <si>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</si>
  <si>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</si>
  <si>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</si>
  <si>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</si>
  <si>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</si>
  <si>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</si>
  <si>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</si>
  <si>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</si>
  <si>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</si>
  <si>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</si>
  <si>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</si>
  <si>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</si>
  <si>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</si>
  <si>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</si>
  <si>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</si>
  <si>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</si>
  <si>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</si>
  <si>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</si>
  <si>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</si>
  <si>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</si>
  <si>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</si>
  <si>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</si>
  <si>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</si>
  <si>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</si>
  <si>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</si>
  <si>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</si>
  <si>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</si>
  <si>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</si>
  <si>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</si>
  <si>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</si>
  <si>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</si>
  <si>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</si>
  <si>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</si>
  <si>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</si>
  <si>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</si>
  <si>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</si>
  <si>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</si>
  <si>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</si>
  <si>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</si>
  <si>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</si>
  <si>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</si>
  <si>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</si>
  <si>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</si>
  <si>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</si>
  <si>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</si>
  <si>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</si>
  <si>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</si>
  <si>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</si>
  <si>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</si>
  <si>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</si>
  <si>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</si>
  <si>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</si>
  <si>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</si>
  <si>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</si>
  <si>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</si>
  <si>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</si>
  <si>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</si>
  <si>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</si>
  <si>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</si>
  <si>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</si>
  <si>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</si>
  <si>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</si>
  <si>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</si>
  <si>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</si>
  <si>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</si>
  <si>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</si>
  <si>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</si>
  <si>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</si>
  <si>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</si>
  <si>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</si>
  <si>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</si>
  <si>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</si>
  <si>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</si>
  <si>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</si>
  <si>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</si>
  <si>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</si>
  <si>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</si>
  <si>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</si>
  <si>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</si>
  <si>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</si>
  <si>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</si>
  <si>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</si>
  <si>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</si>
  <si>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</si>
  <si>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</si>
  <si>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</si>
  <si>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</si>
  <si>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</si>
  <si>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</si>
  <si>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</si>
  <si>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</si>
  <si>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</si>
  <si>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</si>
  <si>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</si>
  <si>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</si>
  <si>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</si>
  <si>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</si>
  <si>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</si>
  <si>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</si>
  <si>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</si>
  <si>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</si>
  <si>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</si>
  <si>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</si>
  <si>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</si>
  <si>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</si>
  <si>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</si>
  <si>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</si>
  <si>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</si>
  <si>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</si>
  <si>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</si>
  <si>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</si>
  <si>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</si>
  <si>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</si>
  <si>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</si>
  <si>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</si>
  <si>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</si>
  <si>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</si>
  <si>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</si>
  <si>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</si>
  <si>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</si>
  <si>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</si>
  <si>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</si>
  <si>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</si>
  <si>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</si>
  <si>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</si>
  <si>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</si>
  <si>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</si>
  <si>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</si>
  <si>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</si>
  <si>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</si>
  <si>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</si>
  <si>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</si>
  <si>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</si>
  <si>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</si>
  <si>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</si>
  <si>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</si>
  <si>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</si>
  <si>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</si>
  <si>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</si>
  <si>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</si>
  <si>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</si>
  <si>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</si>
  <si>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</si>
  <si>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</si>
  <si>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</si>
  <si>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</si>
  <si>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</si>
  <si>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</si>
  <si>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</si>
  <si>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</si>
  <si>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</si>
  <si>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</si>
  <si>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</si>
  <si>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</si>
  <si>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</si>
  <si>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</si>
  <si>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</si>
  <si>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</si>
  <si>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</si>
  <si>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</si>
  <si>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</si>
  <si>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</si>
  <si>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</si>
  <si>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</si>
  <si>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</si>
  <si>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</si>
  <si>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</si>
  <si>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</si>
  <si>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</si>
  <si>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</si>
  <si>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</si>
  <si>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</si>
  <si>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</si>
  <si>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</si>
  <si>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</si>
  <si>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</si>
  <si>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</si>
  <si>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</si>
  <si>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</si>
  <si>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</si>
  <si>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</si>
  <si>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</si>
  <si>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</si>
  <si>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</si>
  <si>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</si>
  <si>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</si>
  <si>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</si>
  <si>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</si>
  <si>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</si>
  <si>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</si>
  <si>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</si>
  <si>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</si>
  <si>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</si>
  <si>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</si>
  <si>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</si>
  <si>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</si>
  <si>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</si>
  <si>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</si>
  <si>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</si>
  <si>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</si>
  <si>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</si>
  <si>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</si>
  <si>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</si>
  <si>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</si>
  <si>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</si>
  <si>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</si>
  <si>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</si>
  <si>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</si>
  <si>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</si>
  <si>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</si>
  <si>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</si>
  <si>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</si>
  <si>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</si>
  <si>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</si>
  <si>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</si>
  <si>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</si>
  <si>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</si>
  <si>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</si>
  <si>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</si>
  <si>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</si>
  <si>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</si>
  <si>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</si>
  <si>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</si>
  <si>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</si>
  <si>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</si>
  <si>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</si>
  <si>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</si>
  <si>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</si>
  <si>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</si>
  <si>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</si>
  <si>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</si>
  <si>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</si>
  <si>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</si>
  <si>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</si>
  <si>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</si>
  <si>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</si>
  <si>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</si>
  <si>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</si>
  <si>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</si>
  <si>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</si>
  <si>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</si>
  <si>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</si>
  <si>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</si>
  <si>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</si>
  <si>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</si>
  <si>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</si>
  <si>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</si>
  <si>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</si>
  <si>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</si>
  <si>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</si>
  <si>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</si>
  <si>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</si>
  <si>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</si>
  <si>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</si>
  <si>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</si>
  <si>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</si>
  <si>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</si>
  <si>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</si>
  <si>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</si>
  <si>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</si>
  <si>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</si>
  <si>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</si>
  <si>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</si>
  <si>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</si>
  <si>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</si>
  <si>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</si>
  <si>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</si>
  <si>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</si>
  <si>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</si>
  <si>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</si>
  <si>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</si>
  <si>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</si>
  <si>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</si>
  <si>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</si>
  <si>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</si>
  <si>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</si>
  <si>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</si>
  <si>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</si>
  <si>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</si>
  <si>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</si>
  <si>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</si>
  <si>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</si>
  <si>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</si>
  <si>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</si>
  <si>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</si>
  <si>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</si>
  <si>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</si>
  <si>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</si>
  <si>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</si>
  <si>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</si>
  <si>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</si>
  <si>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</si>
  <si>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</si>
  <si>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</si>
  <si>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</si>
  <si>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</si>
  <si>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</si>
  <si>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</si>
  <si>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</si>
  <si>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</si>
  <si>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</si>
  <si>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</si>
  <si>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</si>
  <si>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</si>
  <si>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</si>
  <si>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</si>
  <si>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</si>
  <si>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</si>
  <si>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</si>
  <si>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</si>
  <si>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</si>
  <si>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</si>
  <si>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</si>
  <si>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</si>
  <si>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</si>
  <si>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</si>
  <si>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</si>
  <si>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</si>
  <si>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</si>
  <si>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</si>
  <si>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</si>
  <si>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</si>
  <si>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</si>
  <si>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</si>
  <si>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</si>
  <si>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</si>
  <si>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</si>
  <si>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</si>
  <si>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</si>
  <si>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</si>
  <si>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</si>
  <si>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</si>
  <si>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</si>
  <si>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</si>
  <si>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</si>
  <si>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</si>
  <si>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</si>
  <si>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</si>
  <si>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</si>
  <si>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</si>
  <si>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</si>
  <si>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</si>
  <si>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</si>
  <si>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</si>
  <si>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</si>
  <si>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</si>
  <si>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</si>
  <si>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</si>
  <si>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</si>
  <si>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</si>
  <si>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</si>
  <si>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</si>
  <si>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</si>
  <si>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</si>
  <si>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</si>
  <si>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</si>
  <si>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</si>
  <si>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</si>
  <si>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</si>
  <si>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</si>
  <si>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</si>
  <si>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</si>
  <si>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</si>
  <si>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</si>
  <si>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</si>
  <si>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</si>
  <si>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</si>
  <si>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</si>
  <si>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</si>
  <si>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</si>
  <si>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</si>
  <si>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</si>
  <si>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</si>
  <si>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</si>
  <si>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</si>
  <si>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</si>
  <si>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</si>
  <si>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</si>
  <si>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</si>
  <si>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</si>
  <si>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</si>
  <si>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</si>
  <si>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</si>
  <si>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</si>
  <si>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</si>
  <si>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</si>
  <si>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</si>
  <si>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</si>
  <si>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</si>
  <si>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</si>
  <si>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</si>
  <si>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</si>
  <si>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</si>
  <si>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</si>
  <si>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</si>
  <si>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</si>
  <si>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</si>
  <si>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</si>
  <si>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</si>
  <si>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</si>
  <si>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</si>
  <si>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</si>
  <si>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</si>
  <si>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</si>
  <si>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</si>
  <si>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</si>
  <si>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</si>
  <si>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</si>
  <si>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</si>
  <si>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</si>
  <si>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</si>
  <si>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</si>
  <si>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</si>
  <si>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</si>
  <si>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</si>
  <si>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</si>
  <si>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</si>
  <si>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</si>
  <si>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</si>
  <si>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</si>
  <si>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</si>
  <si>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</si>
  <si>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</si>
  <si>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</si>
  <si>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</si>
  <si>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</si>
  <si>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</si>
  <si>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</si>
  <si>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</si>
  <si>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</si>
  <si>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</si>
  <si>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</si>
  <si>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</si>
  <si>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</si>
  <si>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</si>
  <si>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</si>
  <si>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</si>
  <si>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</si>
  <si>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</si>
  <si>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</si>
  <si>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</si>
  <si>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</si>
  <si>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</si>
  <si>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</si>
  <si>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</si>
  <si>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</si>
  <si>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</si>
  <si>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</si>
  <si>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</si>
  <si>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</si>
  <si>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</si>
  <si>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</si>
  <si>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</si>
  <si>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</si>
  <si>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</si>
  <si>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</si>
  <si>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</si>
  <si>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</si>
  <si>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</si>
  <si>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</si>
  <si>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</si>
  <si>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</si>
  <si>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</si>
  <si>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</si>
  <si>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</si>
  <si>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</si>
  <si>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</si>
  <si>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</si>
  <si>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</si>
  <si>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</si>
  <si>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</si>
  <si>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</si>
  <si>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</si>
  <si>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</si>
  <si>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</si>
  <si>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</si>
  <si>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</si>
  <si>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</si>
  <si>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</si>
  <si>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</si>
  <si>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</si>
  <si>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</si>
  <si>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</si>
  <si>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</si>
  <si>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</si>
  <si>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</si>
  <si>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</si>
  <si>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</si>
  <si>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</si>
  <si>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</si>
  <si>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</si>
  <si>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</si>
  <si>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</si>
  <si>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</si>
  <si>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</si>
  <si>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</si>
  <si>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</si>
  <si>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</si>
  <si>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</si>
  <si>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</si>
  <si>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</si>
  <si>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</si>
  <si>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</si>
  <si>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</si>
  <si>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</si>
  <si>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</si>
  <si>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</si>
  <si>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</si>
  <si>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</si>
  <si>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</si>
  <si>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</si>
  <si>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</si>
  <si>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</si>
  <si>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</si>
  <si>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</si>
  <si>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</si>
  <si>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</si>
  <si>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</si>
  <si>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</si>
  <si>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</si>
  <si>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</si>
  <si>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</si>
  <si>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</si>
  <si>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</si>
  <si>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</si>
  <si>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</si>
  <si>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</si>
  <si>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</si>
  <si>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</si>
  <si>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</si>
  <si>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</si>
  <si>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</si>
  <si>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</si>
  <si>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</si>
  <si>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</si>
  <si>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</si>
  <si>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</si>
  <si>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</si>
  <si>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</si>
  <si>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</si>
  <si>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</si>
  <si>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</si>
  <si>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</si>
  <si>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</si>
  <si>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</si>
  <si>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</si>
  <si>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</si>
  <si>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</si>
  <si>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</si>
  <si>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</si>
  <si>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</si>
  <si>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</si>
  <si>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</si>
  <si>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</si>
  <si>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</si>
  <si>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</si>
  <si>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</si>
  <si>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</si>
  <si>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</si>
  <si>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</si>
  <si>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</si>
  <si>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</si>
  <si>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</si>
  <si>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</si>
  <si>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</si>
  <si>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</si>
  <si>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</si>
  <si>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</si>
  <si>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</si>
  <si>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</si>
  <si>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</si>
  <si>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</si>
  <si>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</si>
  <si>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</si>
  <si>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</si>
  <si>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</si>
  <si>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</si>
  <si>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</si>
  <si>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</si>
  <si>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</si>
  <si>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</si>
  <si>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</si>
  <si>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</si>
  <si>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</si>
  <si>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</si>
  <si>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</si>
  <si>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</si>
  <si>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</si>
  <si>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</si>
  <si>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</si>
  <si>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</si>
  <si>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</si>
  <si>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</si>
  <si>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</si>
  <si>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</si>
  <si>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</si>
  <si>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</si>
  <si>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</si>
  <si>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</si>
  <si>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</si>
  <si>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</si>
  <si>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</si>
  <si>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</si>
  <si>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</si>
  <si>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</si>
  <si>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</si>
  <si>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</si>
  <si>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</si>
  <si>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</si>
  <si>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</si>
  <si>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</si>
  <si>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</si>
  <si>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</si>
  <si>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</si>
  <si>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</si>
  <si>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</si>
  <si>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</si>
  <si>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</si>
  <si>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</si>
  <si>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</si>
  <si>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</si>
  <si>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</si>
  <si>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</si>
  <si>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</si>
  <si>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</si>
  <si>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</si>
  <si>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</si>
  <si>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</si>
  <si>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</si>
  <si>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</si>
  <si>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</si>
  <si>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</si>
  <si>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</si>
  <si>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</si>
  <si>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</si>
  <si>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</si>
  <si>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</si>
  <si>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</si>
  <si>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</si>
  <si>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</si>
  <si>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</si>
  <si>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</si>
  <si>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</si>
  <si>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</si>
  <si>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</si>
  <si>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</si>
  <si>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</si>
  <si>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</si>
  <si>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</si>
  <si>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</si>
  <si>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</si>
  <si>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</si>
  <si>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</si>
  <si>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</si>
  <si>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</si>
  <si>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</si>
  <si>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</si>
  <si>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</si>
  <si>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</si>
  <si>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</si>
  <si>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</si>
  <si>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</si>
  <si>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</si>
  <si>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</si>
  <si>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</si>
  <si>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</si>
  <si>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</si>
  <si>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</si>
  <si>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</si>
  <si>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</si>
  <si>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</si>
  <si>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</si>
  <si>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</si>
  <si>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</si>
  <si>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</si>
  <si>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</si>
  <si>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</si>
  <si>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</si>
  <si>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</si>
  <si>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</si>
  <si>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</si>
  <si>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</si>
  <si>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</si>
  <si>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</si>
  <si>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</si>
  <si>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</si>
  <si>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</si>
  <si>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</si>
  <si>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</si>
  <si>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</si>
  <si>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</si>
  <si>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</si>
  <si>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</si>
  <si>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</si>
  <si>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</si>
  <si>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</si>
  <si>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</si>
  <si>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</si>
  <si>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</si>
  <si>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</si>
  <si>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</si>
  <si>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</si>
  <si>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</si>
  <si>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</si>
  <si>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</si>
  <si>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</si>
  <si>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</si>
  <si>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</si>
  <si>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</si>
  <si>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</si>
  <si>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</si>
  <si>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</si>
  <si>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</si>
  <si>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</si>
  <si>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</si>
  <si>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</si>
  <si>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</si>
  <si>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</si>
  <si>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</si>
  <si>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</si>
  <si>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</si>
  <si>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</si>
  <si>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</si>
  <si>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</si>
  <si>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</si>
  <si>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</si>
  <si>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</si>
  <si>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</si>
  <si>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</si>
  <si>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</si>
  <si>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</si>
  <si>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</si>
  <si>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</si>
  <si>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</si>
  <si>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</si>
  <si>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</si>
  <si>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</si>
  <si>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</si>
  <si>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</si>
  <si>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</si>
  <si>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</si>
  <si>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</si>
  <si>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</si>
  <si>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</si>
  <si>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</si>
  <si>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</si>
  <si>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</si>
  <si>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</si>
  <si>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</si>
  <si>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</si>
  <si>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</si>
  <si>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</si>
  <si>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</si>
  <si>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</si>
  <si>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</si>
  <si>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</si>
  <si>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</si>
  <si>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</si>
  <si>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</si>
  <si>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</si>
  <si>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</si>
  <si>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</si>
  <si>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</si>
  <si>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</si>
  <si>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</si>
  <si>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</si>
  <si>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</si>
  <si>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</si>
  <si>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</si>
  <si>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</si>
  <si>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</si>
  <si>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</si>
  <si>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</si>
  <si>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</si>
  <si>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</si>
  <si>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</si>
  <si>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</si>
  <si>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</si>
  <si>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</si>
  <si>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</si>
  <si>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</si>
  <si>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</si>
  <si>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</si>
  <si>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</si>
  <si>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</si>
  <si>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</si>
  <si>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</si>
  <si>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</si>
  <si>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</si>
  <si>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</si>
  <si>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</si>
  <si>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</si>
  <si>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</si>
  <si>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</si>
  <si>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</si>
  <si>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</si>
  <si>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</si>
  <si>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</si>
  <si>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</si>
  <si>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</si>
  <si>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</si>
  <si>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</si>
  <si>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</si>
  <si>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</si>
  <si>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</si>
  <si>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</si>
  <si>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</si>
  <si>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</si>
  <si>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</si>
  <si>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</si>
  <si>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</si>
  <si>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</si>
  <si>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</si>
  <si>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</si>
  <si>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</si>
  <si>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</si>
  <si>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</si>
  <si>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</si>
  <si>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</si>
  <si>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</si>
  <si>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</si>
  <si>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</si>
  <si>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</si>
  <si>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</si>
  <si>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</si>
  <si>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</si>
  <si>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</si>
  <si>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</si>
  <si>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</si>
  <si>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</si>
  <si>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</si>
  <si>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</si>
  <si>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</si>
  <si>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</si>
  <si>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</si>
  <si>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</si>
  <si>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</si>
  <si>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</si>
  <si>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</si>
  <si>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</si>
  <si>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</si>
  <si>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</si>
  <si>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</si>
  <si>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</si>
  <si>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</si>
  <si>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</si>
  <si>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</si>
  <si>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</si>
  <si>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</si>
  <si>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</si>
  <si>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</si>
  <si>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</si>
  <si>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</si>
  <si>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</si>
  <si>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</si>
  <si>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</si>
  <si>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</si>
  <si>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</si>
  <si>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</si>
  <si>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</si>
  <si>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</si>
  <si>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</si>
  <si>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</si>
  <si>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</si>
  <si>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</si>
  <si>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</si>
  <si>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</si>
  <si>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</si>
  <si>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</si>
  <si>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</si>
  <si>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</si>
  <si>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</si>
  <si>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</si>
  <si>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</si>
  <si>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</si>
  <si>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</si>
  <si>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</si>
  <si>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</si>
  <si>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</si>
  <si>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</si>
  <si>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</si>
  <si>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</si>
  <si>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</si>
  <si>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</si>
  <si>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</si>
  <si>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</si>
  <si>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</si>
  <si>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</si>
  <si>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</si>
  <si>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</si>
  <si>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</si>
  <si>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</si>
  <si>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</si>
  <si>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</si>
  <si>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</si>
  <si>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</si>
  <si>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</si>
  <si>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</si>
  <si>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</si>
  <si>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</si>
  <si>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</si>
  <si>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</si>
  <si>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</si>
  <si>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</si>
  <si>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</si>
  <si>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</si>
  <si>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</si>
  <si>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</si>
  <si>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</si>
  <si>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</si>
  <si>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</si>
  <si>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</si>
  <si>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</si>
  <si>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</si>
  <si>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</si>
  <si>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</si>
  <si>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</si>
  <si>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</si>
  <si>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</si>
  <si>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</si>
  <si>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</si>
  <si>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</si>
  <si>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</si>
  <si>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</si>
  <si>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</si>
  <si>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</si>
  <si>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</si>
  <si>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</si>
  <si>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</si>
  <si>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</si>
  <si>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</si>
  <si>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</si>
  <si>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</si>
  <si>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</si>
  <si>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</si>
  <si>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</si>
  <si>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</si>
  <si>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</si>
  <si>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</si>
  <si>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</si>
  <si>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</si>
  <si>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</si>
  <si>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</si>
  <si>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</si>
  <si>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</si>
  <si>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</si>
  <si>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</si>
  <si>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</si>
  <si>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</si>
  <si>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</si>
  <si>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</si>
  <si>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</si>
  <si>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</si>
  <si>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</si>
  <si>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</si>
  <si>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</si>
  <si>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</si>
  <si>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</si>
  <si>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</si>
  <si>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</si>
  <si>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</si>
  <si>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</si>
  <si>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</si>
  <si>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</si>
  <si>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</si>
  <si>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</si>
  <si>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</si>
  <si>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</si>
  <si>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</si>
  <si>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</si>
  <si>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</si>
  <si>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</si>
  <si>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</si>
  <si>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</si>
  <si>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</si>
  <si>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</si>
  <si>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</si>
  <si>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</si>
  <si>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</si>
  <si>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</si>
  <si>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</si>
  <si>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</si>
  <si>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</si>
  <si>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</si>
  <si>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</si>
  <si>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</si>
  <si>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</si>
  <si>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</si>
  <si>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</si>
  <si>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</si>
  <si>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</si>
  <si>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</si>
  <si>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</si>
  <si>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</si>
  <si>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</si>
  <si>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</si>
  <si>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</si>
  <si>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</si>
  <si>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</si>
  <si>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</si>
  <si>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</si>
  <si>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</si>
  <si>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</si>
  <si>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</si>
  <si>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</si>
  <si>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</si>
  <si>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</si>
  <si>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</si>
  <si>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</si>
  <si>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</si>
  <si>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</si>
  <si>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</si>
  <si>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</si>
  <si>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</si>
  <si>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</si>
  <si>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</si>
  <si>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</si>
  <si>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</si>
  <si>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</si>
  <si>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</si>
  <si>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</si>
  <si>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</si>
  <si>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</si>
  <si>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</si>
  <si>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</si>
  <si>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</si>
  <si>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</si>
  <si>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</si>
  <si>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</si>
  <si>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</si>
  <si>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</si>
  <si>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</si>
  <si>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</si>
  <si>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</si>
  <si>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</si>
  <si>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</si>
  <si>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</si>
  <si>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</si>
  <si>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</si>
  <si>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</si>
  <si>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</si>
  <si>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</si>
  <si>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</si>
  <si>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</si>
  <si>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</si>
  <si>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</si>
  <si>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</si>
  <si>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</si>
  <si>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</si>
  <si>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</si>
  <si>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</si>
  <si>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</si>
  <si>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</si>
  <si>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</si>
  <si>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</si>
  <si>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</si>
  <si>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</si>
  <si>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</si>
  <si>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</si>
  <si>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</si>
  <si>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</si>
  <si>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</si>
  <si>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</si>
  <si>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</si>
  <si>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</si>
  <si>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</si>
  <si>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</si>
  <si>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</si>
  <si>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</si>
  <si>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</si>
  <si>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</si>
  <si>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</si>
  <si>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</si>
  <si>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</si>
  <si>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</si>
  <si>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</si>
  <si>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</si>
  <si>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</si>
  <si>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</si>
  <si>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</si>
  <si>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</si>
  <si>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</si>
  <si>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</si>
  <si>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</si>
  <si>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</si>
  <si>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</si>
  <si>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</si>
  <si>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</si>
  <si>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</si>
  <si>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</si>
  <si>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</si>
  <si>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</si>
  <si>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</si>
  <si>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</si>
  <si>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</si>
  <si>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</si>
  <si>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</si>
  <si>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</si>
  <si>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</si>
  <si>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</si>
  <si>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</si>
  <si>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</si>
  <si>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</si>
  <si>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</si>
  <si>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</si>
  <si>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</si>
  <si>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</si>
  <si>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</si>
  <si>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</si>
  <si>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</si>
  <si>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</si>
  <si>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</si>
  <si>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</si>
  <si>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</si>
  <si>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</si>
  <si>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</si>
  <si>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</si>
  <si>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</si>
  <si>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</si>
  <si>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</si>
  <si>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</si>
  <si>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</si>
  <si>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</si>
  <si>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</si>
  <si>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</si>
  <si>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</si>
  <si>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</si>
  <si>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</si>
  <si>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</si>
  <si>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</si>
  <si>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</si>
  <si>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</si>
  <si>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</si>
  <si>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</si>
  <si>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</si>
  <si>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</si>
  <si>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</si>
  <si>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</si>
  <si>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</si>
  <si>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</si>
  <si>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</si>
  <si>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</si>
  <si>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</si>
  <si>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</si>
  <si>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</si>
  <si>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</si>
  <si>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</si>
  <si>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</si>
  <si>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</si>
  <si>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</si>
  <si>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</si>
  <si>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</si>
  <si>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</si>
  <si>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</si>
  <si>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</si>
  <si>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</si>
  <si>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</si>
  <si>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</si>
  <si>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</si>
  <si>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</si>
  <si>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</si>
  <si>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</si>
  <si>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</si>
  <si>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</si>
  <si>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</si>
  <si>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</si>
  <si>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</si>
  <si>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</si>
  <si>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</si>
  <si>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</si>
  <si>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</si>
  <si>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</si>
  <si>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</si>
  <si>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</si>
  <si>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</si>
  <si>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</si>
  <si>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</si>
  <si>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</si>
  <si>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</si>
  <si>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</si>
  <si>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</si>
  <si>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</si>
  <si>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</si>
  <si>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</si>
  <si>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</si>
  <si>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</si>
  <si>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</si>
  <si>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</si>
  <si>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</si>
  <si>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</si>
  <si>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</si>
  <si>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</si>
  <si>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</si>
  <si>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</si>
  <si>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</si>
  <si>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</si>
  <si>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</si>
  <si>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</si>
  <si>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</si>
  <si>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</si>
  <si>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</si>
  <si>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</si>
  <si>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</si>
  <si>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</si>
  <si>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</si>
  <si>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</si>
  <si>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</si>
  <si>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</si>
  <si>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</si>
  <si>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</si>
  <si>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</si>
  <si>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</si>
  <si>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</si>
  <si>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</si>
  <si>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</si>
  <si>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</si>
  <si>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</si>
  <si>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</si>
  <si>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</si>
  <si>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</si>
  <si>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</si>
  <si>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</si>
  <si>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</si>
  <si>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</si>
  <si>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</si>
  <si>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</si>
  <si>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</si>
  <si>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</si>
  <si>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</si>
  <si>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</si>
  <si>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</si>
  <si>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</si>
  <si>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</si>
  <si>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</si>
  <si>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</si>
  <si>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</si>
  <si>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</si>
  <si>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</si>
  <si>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</si>
  <si>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</si>
  <si>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</si>
  <si>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</si>
  <si>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</si>
  <si>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</si>
  <si>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</si>
  <si>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</si>
  <si>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</si>
  <si>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</si>
  <si>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</si>
  <si>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</si>
  <si>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</si>
  <si>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</si>
  <si>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</si>
  <si>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</si>
  <si>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</si>
  <si>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</si>
  <si>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</si>
  <si>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</si>
  <si>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</si>
  <si>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</si>
  <si>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</si>
  <si>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</si>
  <si>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</si>
  <si>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</si>
  <si>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</si>
  <si>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</si>
  <si>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</si>
  <si>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</si>
  <si>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</si>
  <si>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</si>
  <si>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</si>
  <si>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</si>
  <si>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</si>
  <si>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</si>
  <si>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</si>
  <si>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</si>
  <si>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</si>
  <si>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</si>
  <si>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</si>
  <si>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</si>
  <si>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</si>
  <si>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</si>
  <si>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</si>
  <si>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</si>
  <si>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</si>
  <si>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</si>
  <si>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</si>
  <si>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</si>
  <si>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</si>
  <si>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</si>
  <si>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</si>
  <si>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</si>
  <si>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</si>
  <si>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</si>
  <si>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</si>
  <si>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</si>
  <si>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</si>
  <si>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</si>
  <si>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</si>
  <si>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</si>
  <si>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</si>
  <si>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</si>
  <si>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</si>
  <si>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</si>
  <si>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</si>
  <si>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</si>
  <si>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</si>
  <si>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</si>
  <si>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</si>
  <si>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</si>
  <si>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</si>
  <si>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</si>
  <si>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</si>
  <si>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</si>
  <si>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</si>
  <si>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</si>
  <si>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</si>
  <si>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</si>
  <si>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</si>
  <si>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</si>
  <si>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</si>
  <si>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</si>
  <si>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</si>
  <si>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</si>
  <si>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</si>
  <si>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</si>
  <si>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</si>
  <si>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</si>
  <si>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</si>
  <si>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</si>
  <si>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</si>
  <si>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</si>
  <si>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</si>
  <si>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</si>
  <si>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</si>
  <si>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</si>
  <si>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</si>
  <si>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</si>
  <si>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</si>
  <si>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</si>
  <si>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</si>
  <si>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</si>
  <si>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</si>
  <si>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</si>
  <si>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</si>
  <si>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</si>
  <si>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</si>
  <si>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</si>
  <si>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</si>
  <si>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</si>
  <si>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</si>
  <si>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</si>
  <si>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</si>
  <si>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</si>
  <si>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</si>
  <si>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</si>
  <si>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</si>
  <si>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</si>
  <si>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</si>
  <si>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</si>
  <si>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</si>
  <si>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</si>
  <si>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</si>
  <si>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</si>
  <si>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</si>
  <si>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</si>
  <si>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</si>
  <si>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</si>
  <si>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</si>
  <si>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</si>
  <si>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</si>
  <si>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</si>
  <si>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</si>
  <si>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</si>
  <si>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</si>
  <si>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</si>
  <si>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</si>
  <si>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</si>
  <si>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</si>
  <si>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</si>
  <si>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</si>
  <si>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</si>
  <si>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</si>
  <si>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</si>
  <si>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</si>
  <si>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</si>
  <si>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</si>
  <si>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</si>
  <si>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</si>
  <si>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</si>
  <si>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</si>
  <si>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</si>
  <si>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</si>
  <si>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</si>
  <si>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</si>
  <si>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</si>
  <si>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</si>
  <si>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</si>
  <si>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</si>
  <si>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</si>
  <si>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</si>
  <si>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</si>
  <si>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</si>
  <si>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</si>
  <si>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</si>
  <si>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</si>
  <si>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</si>
  <si>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</si>
  <si>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</si>
  <si>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</si>
  <si>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</si>
  <si>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</si>
  <si>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</si>
  <si>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</si>
  <si>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</si>
  <si>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</si>
  <si>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</si>
  <si>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</si>
  <si>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</si>
  <si>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</si>
  <si>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</si>
  <si>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</si>
  <si>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</si>
  <si>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</si>
  <si>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</si>
  <si>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</si>
  <si>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</si>
  <si>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</si>
  <si>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</si>
  <si>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</si>
  <si>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</si>
  <si>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</si>
  <si>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</si>
  <si>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</si>
  <si>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</si>
  <si>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</si>
  <si>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</si>
  <si>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</si>
  <si>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</si>
  <si>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</si>
  <si>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</si>
  <si>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</si>
  <si>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</si>
  <si>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</si>
  <si>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</si>
  <si>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</si>
  <si>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</si>
  <si>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</si>
  <si>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</si>
  <si>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</si>
  <si>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</si>
  <si>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</si>
  <si>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</si>
  <si>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</si>
  <si>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</si>
  <si>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</si>
  <si>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</si>
  <si>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</si>
  <si>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</si>
  <si>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</si>
  <si>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</si>
  <si>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</si>
  <si>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</si>
  <si>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</si>
  <si>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</si>
  <si>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</si>
  <si>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</si>
  <si>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</si>
  <si>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</si>
  <si>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</si>
  <si>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</si>
  <si>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</si>
  <si>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</si>
  <si>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</si>
  <si>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</si>
  <si>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</si>
  <si>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</si>
  <si>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</si>
  <si>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</si>
  <si>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</si>
  <si>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</si>
  <si>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</si>
  <si>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</si>
  <si>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</si>
  <si>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</si>
  <si>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</si>
  <si>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</si>
  <si>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</si>
  <si>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</si>
  <si>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</si>
  <si>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</si>
  <si>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</si>
  <si>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</si>
  <si>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</si>
  <si>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</si>
  <si>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</si>
  <si>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</si>
  <si>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</si>
  <si>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</si>
  <si>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</si>
  <si>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</si>
  <si>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</si>
  <si>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</si>
  <si>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</si>
  <si>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</si>
  <si>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</si>
  <si>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</si>
  <si>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</si>
  <si>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</si>
  <si>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</si>
  <si>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</si>
  <si>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</si>
  <si>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</si>
  <si>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</si>
  <si>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</si>
  <si>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</si>
  <si>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</si>
  <si>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</si>
  <si>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</si>
  <si>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</si>
  <si>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</si>
  <si>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</si>
  <si>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</si>
  <si>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</si>
  <si>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</si>
  <si>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</si>
  <si>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</si>
  <si>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</si>
  <si>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</si>
  <si>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</si>
  <si>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</si>
  <si>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</si>
  <si>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</si>
  <si>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</si>
  <si>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</si>
  <si>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</si>
  <si>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</si>
  <si>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</si>
  <si>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</si>
  <si>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</si>
  <si>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</si>
  <si>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</si>
  <si>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</si>
  <si>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</si>
  <si>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</si>
  <si>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</si>
  <si>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</si>
  <si>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</si>
  <si>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</si>
  <si>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</si>
  <si>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</si>
  <si>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</si>
  <si>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</si>
  <si>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</si>
  <si>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</si>
  <si>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</si>
  <si>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</si>
  <si>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</si>
  <si>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</si>
  <si>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</si>
  <si>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</si>
  <si>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</si>
  <si>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</si>
  <si>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</si>
  <si>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</si>
  <si>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</si>
  <si>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</si>
  <si>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</si>
  <si>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</si>
  <si>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</si>
  <si>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</si>
  <si>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</si>
  <si>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</si>
  <si>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</si>
  <si>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</si>
  <si>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</si>
  <si>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</si>
  <si>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</si>
  <si>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</si>
  <si>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</si>
  <si>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</si>
  <si>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</si>
  <si>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</si>
  <si>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</si>
  <si>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</si>
  <si>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</si>
  <si>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</si>
  <si>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</si>
  <si>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</si>
  <si>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</si>
  <si>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</si>
  <si>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</si>
  <si>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</si>
  <si>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</si>
  <si>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</si>
  <si>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</si>
  <si>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</si>
  <si>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</si>
  <si>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</si>
  <si>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</si>
  <si>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</si>
  <si>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</si>
  <si>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</si>
  <si>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</si>
  <si>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</si>
  <si>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</si>
  <si>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</si>
  <si>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</si>
  <si>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</si>
  <si>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</si>
  <si>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</si>
  <si>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</si>
  <si>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</si>
  <si>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</si>
  <si>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</si>
  <si>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</si>
  <si>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</si>
  <si>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</si>
  <si>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</si>
  <si>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</si>
  <si>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</si>
  <si>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</si>
  <si>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</si>
  <si>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</si>
  <si>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</si>
  <si>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</si>
  <si>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</si>
  <si>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</si>
  <si>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</si>
  <si>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</si>
  <si>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</si>
  <si>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</si>
  <si>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</si>
  <si>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</si>
  <si>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</si>
  <si>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</si>
  <si>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</si>
  <si>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</si>
  <si>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</si>
  <si>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</si>
  <si>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</si>
  <si>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</si>
  <si>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</si>
  <si>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</si>
  <si>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</si>
  <si>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</si>
  <si>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</si>
  <si>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</si>
  <si>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</si>
  <si>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</si>
  <si>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</si>
  <si>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</si>
  <si>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</si>
  <si>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</si>
  <si>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</si>
  <si>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</si>
  <si>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</si>
  <si>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</si>
  <si>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</si>
  <si>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</si>
  <si>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</si>
  <si>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</si>
  <si>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</si>
  <si>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</si>
  <si>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</si>
  <si>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</si>
  <si>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</si>
  <si>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</si>
  <si>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</si>
  <si>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</si>
  <si>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</si>
  <si>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</si>
  <si>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</si>
  <si>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</si>
  <si>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</si>
  <si>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</si>
  <si>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</si>
  <si>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</si>
  <si>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</si>
  <si>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</si>
  <si>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</si>
  <si>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</si>
  <si>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</si>
  <si>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</si>
  <si>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</si>
  <si>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</si>
  <si>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</si>
  <si>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</si>
  <si>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</si>
  <si>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</si>
  <si>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</si>
  <si>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</si>
  <si>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</si>
  <si>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</si>
  <si>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</si>
  <si>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</si>
  <si>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</si>
  <si>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</si>
  <si>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</si>
  <si>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</si>
  <si>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</si>
  <si>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</si>
  <si>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</si>
  <si>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</si>
  <si>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</si>
  <si>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</si>
  <si>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</si>
  <si>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</si>
  <si>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</si>
  <si>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</si>
  <si>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</si>
  <si>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</si>
  <si>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</si>
  <si>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</si>
  <si>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</si>
  <si>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</si>
  <si>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</si>
  <si>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</si>
  <si>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</si>
  <si>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</si>
  <si>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</si>
  <si>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</si>
  <si>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</si>
  <si>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</si>
  <si>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</si>
  <si>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</si>
  <si>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</si>
  <si>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</si>
  <si>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</si>
  <si>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</si>
  <si>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</si>
  <si>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</si>
  <si>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</si>
  <si>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</si>
  <si>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</si>
  <si>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</si>
  <si>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</si>
  <si>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</si>
  <si>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</si>
  <si>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</si>
  <si>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</si>
  <si>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</si>
  <si>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</si>
  <si>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</si>
  <si>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</si>
  <si>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</si>
  <si>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</si>
  <si>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</si>
  <si>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</si>
  <si>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</si>
  <si>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</si>
  <si>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</si>
  <si>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</si>
  <si>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</si>
  <si>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</si>
  <si>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</si>
  <si>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</si>
  <si>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</si>
  <si>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</si>
  <si>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</si>
  <si>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</si>
  <si>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</si>
  <si>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</si>
  <si>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</si>
  <si>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</si>
  <si>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</si>
  <si>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</si>
  <si>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</si>
  <si>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</si>
  <si>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</si>
  <si>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</si>
  <si>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</si>
  <si>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</si>
  <si>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</si>
  <si>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</si>
  <si>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</si>
  <si>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</si>
  <si>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</si>
  <si>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</si>
  <si>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</si>
  <si>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</si>
  <si>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</si>
  <si>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</si>
  <si>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</si>
  <si>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</si>
  <si>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</si>
  <si>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</si>
  <si>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</si>
  <si>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</si>
  <si>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</si>
  <si>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</si>
  <si>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</si>
  <si>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</si>
  <si>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</si>
  <si>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</si>
  <si>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</si>
  <si>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</si>
  <si>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</si>
  <si>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</si>
  <si>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</si>
  <si>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</si>
  <si>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</si>
  <si>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</si>
  <si>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</si>
  <si>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</si>
  <si>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</si>
  <si>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</si>
  <si>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</si>
  <si>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</si>
  <si>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</si>
  <si>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</si>
  <si>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</si>
  <si>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</si>
  <si>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</si>
  <si>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</si>
  <si>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</si>
  <si>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</si>
  <si>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</si>
  <si>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</si>
  <si>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</si>
  <si>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</si>
  <si>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</si>
  <si>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</si>
  <si>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</si>
  <si>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</si>
  <si>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</si>
  <si>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</si>
  <si>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</si>
  <si>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</si>
  <si>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</si>
  <si>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</si>
  <si>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</si>
  <si>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</si>
  <si>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</si>
  <si>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</si>
  <si>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</si>
  <si>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</si>
  <si>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</si>
  <si>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</si>
  <si>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</si>
  <si>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</si>
  <si>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</si>
  <si>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</si>
  <si>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</si>
  <si>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</si>
  <si>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</si>
  <si>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</si>
  <si>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</si>
  <si>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</si>
  <si>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</si>
  <si>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</si>
  <si>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</si>
  <si>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</si>
  <si>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</si>
  <si>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</si>
  <si>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</si>
  <si>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</si>
  <si>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</si>
  <si>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</si>
  <si>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</si>
  <si>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</si>
  <si>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</si>
  <si>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</si>
  <si>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</si>
  <si>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</si>
  <si>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</si>
  <si>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</si>
  <si>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</si>
  <si>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</si>
  <si>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</si>
  <si>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</si>
  <si>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</si>
  <si>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</si>
  <si>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</si>
  <si>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</si>
  <si>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</si>
  <si>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</si>
  <si>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</si>
  <si>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</si>
  <si>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</si>
  <si>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</si>
  <si>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</si>
  <si>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</si>
  <si>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</si>
  <si>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</si>
  <si>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</si>
  <si>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</si>
  <si>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</si>
  <si>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</si>
  <si>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</si>
  <si>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</si>
  <si>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</si>
  <si>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</si>
  <si>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</si>
  <si>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</si>
  <si>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</si>
  <si>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</si>
  <si>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</si>
  <si>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</si>
  <si>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</si>
  <si>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</si>
  <si>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</si>
  <si>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</si>
  <si>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</si>
  <si>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</si>
  <si>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</si>
  <si>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</si>
  <si>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</si>
  <si>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</si>
  <si>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</si>
  <si>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</si>
  <si>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</si>
  <si>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</si>
  <si>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</si>
  <si>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</si>
  <si>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</si>
  <si>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</si>
  <si>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</si>
  <si>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</si>
  <si>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</si>
  <si>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</si>
  <si>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</si>
  <si>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</si>
  <si>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</si>
  <si>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</si>
  <si>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</si>
  <si>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</si>
  <si>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</si>
  <si>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</si>
  <si>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</si>
  <si>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</si>
  <si>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</si>
  <si>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</si>
  <si>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</si>
  <si>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</si>
  <si>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</si>
  <si>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</si>
  <si>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</si>
  <si>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</si>
  <si>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</si>
  <si>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</si>
  <si>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</si>
  <si>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</si>
  <si>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</si>
  <si>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</si>
  <si>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</si>
  <si>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</si>
  <si>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</si>
  <si>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</si>
  <si>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</si>
  <si>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</si>
  <si>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</si>
  <si>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</si>
  <si>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</si>
  <si>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</si>
  <si>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</si>
  <si>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</si>
  <si>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</si>
  <si>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</si>
  <si>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</si>
  <si>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</si>
  <si>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</si>
  <si>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</si>
  <si>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</si>
  <si>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</si>
  <si>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</si>
  <si>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</si>
  <si>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</si>
  <si>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</si>
  <si>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</si>
  <si>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</si>
  <si>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</si>
  <si>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</si>
  <si>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</si>
  <si>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</si>
  <si>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</si>
  <si>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</si>
  <si>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</si>
  <si>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</si>
  <si>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</si>
  <si>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</si>
  <si>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</si>
  <si>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</si>
  <si>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</si>
  <si>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</si>
  <si>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</si>
  <si>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</si>
  <si>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</si>
  <si>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</si>
  <si>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</si>
  <si>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</si>
  <si>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</si>
  <si>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</si>
  <si>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</si>
  <si>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</si>
  <si>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</si>
  <si>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</si>
  <si>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</si>
  <si>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</si>
  <si>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</si>
  <si>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</si>
  <si>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</si>
  <si>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</si>
  <si>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</si>
  <si>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</si>
  <si>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</si>
  <si>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</si>
  <si>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</si>
  <si>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</si>
  <si>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</si>
  <si>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</si>
  <si>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</si>
  <si>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</si>
  <si>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</si>
  <si>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</si>
  <si>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</si>
  <si>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</si>
  <si>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</si>
  <si>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</si>
  <si>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</si>
  <si>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</si>
  <si>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</si>
  <si>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</si>
  <si>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</si>
  <si>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</si>
  <si>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</si>
  <si>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</si>
  <si>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</si>
  <si>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</si>
  <si>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</si>
  <si>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</si>
  <si>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</si>
  <si>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</si>
  <si>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</si>
  <si>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</si>
  <si>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</si>
  <si>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</si>
  <si>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</si>
  <si>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</si>
  <si>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</si>
  <si>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</si>
  <si>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</si>
  <si>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</si>
  <si>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</si>
  <si>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</si>
  <si>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</si>
  <si>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</si>
  <si>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</si>
  <si>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</si>
  <si>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</si>
  <si>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</si>
  <si>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</si>
  <si>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</si>
  <si>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</si>
  <si>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</si>
  <si>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</si>
  <si>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</si>
  <si>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</si>
  <si>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</si>
  <si>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</si>
  <si>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</si>
  <si>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</si>
  <si>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</si>
  <si>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</si>
  <si>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</si>
  <si>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</si>
  <si>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</si>
  <si>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</si>
  <si>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</si>
  <si>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</si>
  <si>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</si>
  <si>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</si>
  <si>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</si>
  <si>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</si>
  <si>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</si>
  <si>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</si>
  <si>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</si>
  <si>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</si>
  <si>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</si>
  <si>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</si>
  <si>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</si>
  <si>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</si>
  <si>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</si>
  <si>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</si>
  <si>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</si>
  <si>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</si>
  <si>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</si>
  <si>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</si>
  <si>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</si>
  <si>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</si>
  <si>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</si>
  <si>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</si>
  <si>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</si>
  <si>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</si>
  <si>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</si>
  <si>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</si>
  <si>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</si>
  <si>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</si>
  <si>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</si>
  <si>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</si>
  <si>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</si>
  <si>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</si>
  <si>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</si>
  <si>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</si>
  <si>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</si>
  <si>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</si>
  <si>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</si>
  <si>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</si>
  <si>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</si>
  <si>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</si>
  <si>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</si>
  <si>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</si>
  <si>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</si>
  <si>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</si>
  <si>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</si>
  <si>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</si>
  <si>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</si>
  <si>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</si>
  <si>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</si>
  <si>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</si>
  <si>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</si>
  <si>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</si>
  <si>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</si>
  <si>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</si>
  <si>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</si>
  <si>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</si>
  <si>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</si>
  <si>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</si>
  <si>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</si>
  <si>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</si>
  <si>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</si>
  <si>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</si>
  <si>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</si>
  <si>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</si>
  <si>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</si>
  <si>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</si>
  <si>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</si>
  <si>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</si>
  <si>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</si>
  <si>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</si>
  <si>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</si>
  <si>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</si>
  <si>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</si>
  <si>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</si>
  <si>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</si>
  <si>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</si>
  <si>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</si>
  <si>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</si>
  <si>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</si>
  <si>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</si>
  <si>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</si>
  <si>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</si>
  <si>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</si>
  <si>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</si>
  <si>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</si>
  <si>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</si>
  <si>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</si>
  <si>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</si>
  <si>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</si>
  <si>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</si>
  <si>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</si>
  <si>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</si>
  <si>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</si>
  <si>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</si>
  <si>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</si>
  <si>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</si>
  <si>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</si>
  <si>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</si>
  <si>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</si>
  <si>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</si>
  <si>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</si>
  <si>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</si>
  <si>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</si>
  <si>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</si>
  <si>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</si>
  <si>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</si>
  <si>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</si>
  <si>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</si>
  <si>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</si>
  <si>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</si>
  <si>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</si>
  <si>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</si>
  <si>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</si>
  <si>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</si>
  <si>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</si>
  <si>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</si>
  <si>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</si>
  <si>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</si>
  <si>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</si>
  <si>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</si>
  <si>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</si>
  <si>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</si>
  <si>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</si>
  <si>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</si>
  <si>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</si>
  <si>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</si>
  <si>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</si>
  <si>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</si>
  <si>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</si>
  <si>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</si>
  <si>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</si>
  <si>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</si>
  <si>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</si>
  <si>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</si>
  <si>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</si>
  <si>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</si>
  <si>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</si>
  <si>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</si>
  <si>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</si>
  <si>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</si>
  <si>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</si>
  <si>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</si>
  <si>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</si>
  <si>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</si>
  <si>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</si>
  <si>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</si>
  <si>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</si>
  <si>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</si>
  <si>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</si>
  <si>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</si>
  <si>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</si>
  <si>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</si>
  <si>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</si>
  <si>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</si>
  <si>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</si>
  <si>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</si>
  <si>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</si>
  <si>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</si>
  <si>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</si>
  <si>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</si>
  <si>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</si>
  <si>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</si>
  <si>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</si>
  <si>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</si>
  <si>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</si>
  <si>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</si>
  <si>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</si>
  <si>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</si>
  <si>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</si>
  <si>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</si>
  <si>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</si>
  <si>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</si>
  <si>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</si>
  <si>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</si>
  <si>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</si>
  <si>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</si>
  <si>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</si>
  <si>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</si>
  <si>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</si>
  <si>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</si>
  <si>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</si>
  <si>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</si>
  <si>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</si>
  <si>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</si>
  <si>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</si>
  <si>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</si>
  <si>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</si>
  <si>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</si>
  <si>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</si>
  <si>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</si>
  <si>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</si>
  <si>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</si>
  <si>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</si>
  <si>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</si>
  <si>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</si>
  <si>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</si>
  <si>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</si>
  <si>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</si>
  <si>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</si>
  <si>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</si>
  <si>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</si>
  <si>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</si>
  <si>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</si>
  <si>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</si>
  <si>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</si>
  <si>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</si>
  <si>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</si>
  <si>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</si>
  <si>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</si>
  <si>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</si>
  <si>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</si>
  <si>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</si>
  <si>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</si>
  <si>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</si>
  <si>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</si>
  <si>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</si>
  <si>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</si>
  <si>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</si>
  <si>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</si>
  <si>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</si>
  <si>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</si>
  <si>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</si>
  <si>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</si>
  <si>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</si>
  <si>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</si>
  <si>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</si>
  <si>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</si>
  <si>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</si>
  <si>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</si>
  <si>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</si>
  <si>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</si>
  <si>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</si>
  <si>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</si>
  <si>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</si>
  <si>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</si>
  <si>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</si>
  <si>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</si>
  <si>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</si>
  <si>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</si>
  <si>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</si>
  <si>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</si>
  <si>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</si>
  <si>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</si>
  <si>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</si>
  <si>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</si>
  <si>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</si>
  <si>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</si>
  <si>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</si>
  <si>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</si>
  <si>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</si>
  <si>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</si>
  <si>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</si>
  <si>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</si>
  <si>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</si>
  <si>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</si>
  <si>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</si>
  <si>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</si>
  <si>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</si>
  <si>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</si>
  <si>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</si>
  <si>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</si>
  <si>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</si>
  <si>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</si>
  <si>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</si>
  <si>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</si>
  <si>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</si>
  <si>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</si>
  <si>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</si>
  <si>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</si>
  <si>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</si>
  <si>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</si>
  <si>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</si>
  <si>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</si>
  <si>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</si>
  <si>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</si>
  <si>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</si>
  <si>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</si>
  <si>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</si>
  <si>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</si>
  <si>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</si>
  <si>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</si>
  <si>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</si>
  <si>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</si>
  <si>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</si>
  <si>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</si>
  <si>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</si>
  <si>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</si>
  <si>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</si>
  <si>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</si>
  <si>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</si>
  <si>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</si>
  <si>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</si>
  <si>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</si>
  <si>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</si>
  <si>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</si>
  <si>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</si>
  <si>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</si>
  <si>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</si>
  <si>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</si>
  <si>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</si>
  <si>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</si>
  <si>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</si>
  <si>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</si>
  <si>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</si>
  <si>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</si>
  <si>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</si>
  <si>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</si>
  <si>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</si>
  <si>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</si>
  <si>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</si>
  <si>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</si>
  <si>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</si>
  <si>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</si>
  <si>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</si>
  <si>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</si>
  <si>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</si>
  <si>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</si>
  <si>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</si>
  <si>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</si>
  <si>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</si>
  <si>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</si>
  <si>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</si>
  <si>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</si>
  <si>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</si>
  <si>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</si>
  <si>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</si>
  <si>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</si>
  <si>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</si>
  <si>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</si>
  <si>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</si>
  <si>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</si>
  <si>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</si>
  <si>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</si>
  <si>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</si>
  <si>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</si>
  <si>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</si>
  <si>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</si>
  <si>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</si>
  <si>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</si>
  <si>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</si>
  <si>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</si>
  <si>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</si>
  <si>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</si>
  <si>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</si>
  <si>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</si>
  <si>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</si>
  <si>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</si>
  <si>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</si>
  <si>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</si>
  <si>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</si>
  <si>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</si>
  <si>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</si>
  <si>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</si>
  <si>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</si>
  <si>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</si>
  <si>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</si>
  <si>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</si>
  <si>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</si>
  <si>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</si>
  <si>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</si>
  <si>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</si>
  <si>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</si>
  <si>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</si>
  <si>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</si>
  <si>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</si>
  <si>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</si>
  <si>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</si>
  <si>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</si>
  <si>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</si>
  <si>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</si>
  <si>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</si>
  <si>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</si>
  <si>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</si>
  <si>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</si>
  <si>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</si>
  <si>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</si>
  <si>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</si>
  <si>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</si>
  <si>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</si>
  <si>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</si>
  <si>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</si>
  <si>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</si>
  <si>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</si>
  <si>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</si>
  <si>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</si>
  <si>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</si>
  <si>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</si>
  <si>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</si>
  <si>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</si>
  <si>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</si>
  <si>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</si>
  <si>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</si>
  <si>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</si>
  <si>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</si>
  <si>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</si>
  <si>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</si>
  <si>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</si>
  <si>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</si>
  <si>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</si>
  <si>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</si>
  <si>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</si>
  <si>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</si>
  <si>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</si>
  <si>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</si>
  <si>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</si>
  <si>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</si>
  <si>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</si>
  <si>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</si>
  <si>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</si>
  <si>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</si>
  <si>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</si>
  <si>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</si>
  <si>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</si>
  <si>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</si>
  <si>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</si>
  <si>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</si>
  <si>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</si>
  <si>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</si>
  <si>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</si>
  <si>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</si>
  <si>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</si>
  <si>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</si>
  <si>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</si>
  <si>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</si>
  <si>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</si>
  <si>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</si>
  <si>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</si>
  <si>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</si>
  <si>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</si>
  <si>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</si>
  <si>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</si>
  <si>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</si>
  <si>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</si>
  <si>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</si>
  <si>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</si>
  <si>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</si>
  <si>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</si>
  <si>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</si>
  <si>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</si>
  <si>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</si>
  <si>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</si>
  <si>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</si>
  <si>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</si>
  <si>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</si>
  <si>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</si>
  <si>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</si>
  <si>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</si>
  <si>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</si>
  <si>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</si>
  <si>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</si>
  <si>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</si>
  <si>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</si>
  <si>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</si>
  <si>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</si>
  <si>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</si>
  <si>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</si>
  <si>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</si>
  <si>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</si>
  <si>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</si>
  <si>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</si>
  <si>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</si>
  <si>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</si>
  <si>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</si>
  <si>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</si>
  <si>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</si>
  <si>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</si>
  <si>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</si>
  <si>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</si>
  <si>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</si>
  <si>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</si>
  <si>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</si>
  <si>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</si>
  <si>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</si>
  <si>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</si>
  <si>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</si>
  <si>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</si>
  <si>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</si>
  <si>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</si>
  <si>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</si>
  <si>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</si>
  <si>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</si>
  <si>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</si>
  <si>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</si>
  <si>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</si>
  <si>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</si>
  <si>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</si>
  <si>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</si>
  <si>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</si>
  <si>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</si>
  <si>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</si>
  <si>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</si>
  <si>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</si>
  <si>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</si>
  <si>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</si>
  <si>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</si>
  <si>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</si>
  <si>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</si>
  <si>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</si>
  <si>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</si>
  <si>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</si>
  <si>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</si>
  <si>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</si>
  <si>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</si>
  <si>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</si>
  <si>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</si>
  <si>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</si>
  <si>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</si>
  <si>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</si>
  <si>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</si>
  <si>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</si>
  <si>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</si>
  <si>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</si>
  <si>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</si>
  <si>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</si>
  <si>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</si>
  <si>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</si>
  <si>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</si>
  <si>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</si>
  <si>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</si>
  <si>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</si>
  <si>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</si>
  <si>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</si>
  <si>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</si>
  <si>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</si>
  <si>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</si>
  <si>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</si>
  <si>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</si>
  <si>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</si>
  <si>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</si>
  <si>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</si>
  <si>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</si>
  <si>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</si>
  <si>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</si>
  <si>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</si>
  <si>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</si>
  <si>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</si>
  <si>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</si>
  <si>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</si>
  <si>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</si>
  <si>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</si>
  <si>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</si>
  <si>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</si>
  <si>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</si>
  <si>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</si>
  <si>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</si>
  <si>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</si>
  <si>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</si>
  <si>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</si>
  <si>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</si>
  <si>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</si>
  <si>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</si>
  <si>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</si>
  <si>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</si>
  <si>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</si>
  <si>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</si>
  <si>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</si>
  <si>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</si>
  <si>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</si>
  <si>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</si>
  <si>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</si>
  <si>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</si>
  <si>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</si>
  <si>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</si>
  <si>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</si>
  <si>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</si>
  <si>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</si>
  <si>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</si>
  <si>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</si>
  <si>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</si>
  <si>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</si>
  <si>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</si>
  <si>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</si>
  <si>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</si>
  <si>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</si>
  <si>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</si>
  <si>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</si>
  <si>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</si>
  <si>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</si>
  <si>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</si>
  <si>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</si>
  <si>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</si>
  <si>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</si>
  <si>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</si>
  <si>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</si>
  <si>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</si>
  <si>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</si>
  <si>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</si>
  <si>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</si>
  <si>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</si>
  <si>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</si>
  <si>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</si>
  <si>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</si>
  <si>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</si>
  <si>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</si>
  <si>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</si>
  <si>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</si>
  <si>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</si>
  <si>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</si>
  <si>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</si>
  <si>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</si>
  <si>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</si>
  <si>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</si>
  <si>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</si>
  <si>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</si>
  <si>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</si>
  <si>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</si>
  <si>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</si>
  <si>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</si>
  <si>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</si>
  <si>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</si>
  <si>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</si>
  <si>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</si>
  <si>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</si>
  <si>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</si>
  <si>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</si>
  <si>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</si>
  <si>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</si>
  <si>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</si>
  <si>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</si>
  <si>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</si>
  <si>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</si>
  <si>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</si>
  <si>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</si>
  <si>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</si>
  <si>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</si>
  <si>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</si>
  <si>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</si>
  <si>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</si>
  <si>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</si>
  <si>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</si>
  <si>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</si>
  <si>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</si>
  <si>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</si>
  <si>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</si>
  <si>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</si>
  <si>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</si>
  <si>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</si>
  <si>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</si>
  <si>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</si>
  <si>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</si>
  <si>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</si>
  <si>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</si>
  <si>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</si>
  <si>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</si>
  <si>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</si>
  <si>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</si>
  <si>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</si>
  <si>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</si>
  <si>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</si>
  <si>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</si>
  <si>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</si>
  <si>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</si>
  <si>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</si>
  <si>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</si>
  <si>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</si>
  <si>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</si>
  <si>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</si>
  <si>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</si>
  <si>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</si>
  <si>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</si>
  <si>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</si>
  <si>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</si>
  <si>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</si>
  <si>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</si>
  <si>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</si>
  <si>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</si>
  <si>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</si>
  <si>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</si>
  <si>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</si>
  <si>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</si>
  <si>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</si>
  <si>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</si>
  <si>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</si>
  <si>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</si>
  <si>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</si>
  <si>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</si>
  <si>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</si>
  <si>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</si>
  <si>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</si>
  <si>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</si>
  <si>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</si>
  <si>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</si>
  <si>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</si>
  <si>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</si>
  <si>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</si>
  <si>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</si>
  <si>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</si>
  <si>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</si>
  <si>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</si>
  <si>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</si>
  <si>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</si>
  <si>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</si>
  <si>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</si>
  <si>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</si>
  <si>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</si>
  <si>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</si>
  <si>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</si>
  <si>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</si>
  <si>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</si>
  <si>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</si>
  <si>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</si>
  <si>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</si>
  <si>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</si>
  <si>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</si>
  <si>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</si>
  <si>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</si>
  <si>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</si>
  <si>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</si>
  <si>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</si>
  <si>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</si>
  <si>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</si>
  <si>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</si>
  <si>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</si>
  <si>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</si>
  <si>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</si>
  <si>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</si>
  <si>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</si>
  <si>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</si>
  <si>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</si>
  <si>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</si>
  <si>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</si>
  <si>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</si>
  <si>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</si>
  <si>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</si>
  <si>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</si>
  <si>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</si>
  <si>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</si>
  <si>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</si>
  <si>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</si>
  <si>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</si>
  <si>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</si>
  <si>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</si>
  <si>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</si>
  <si>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</si>
  <si>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</si>
  <si>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</si>
  <si>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</si>
  <si>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</si>
  <si>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</si>
  <si>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</si>
  <si>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</si>
  <si>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</si>
  <si>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</si>
  <si>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</si>
  <si>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</si>
  <si>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</si>
  <si>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</si>
  <si>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</si>
  <si>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</si>
  <si>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</si>
  <si>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</si>
  <si>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</si>
  <si>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</si>
  <si>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</si>
  <si>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</si>
  <si>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</si>
  <si>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</si>
  <si>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</si>
  <si>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</si>
  <si>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</si>
  <si>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</si>
  <si>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</si>
  <si>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</si>
  <si>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</si>
  <si>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</si>
  <si>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</si>
  <si>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</si>
  <si>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</si>
  <si>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</si>
  <si>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</si>
  <si>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</si>
  <si>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</si>
  <si>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</si>
  <si>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</si>
  <si>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</si>
  <si>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</si>
  <si>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</si>
  <si>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</si>
  <si>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</si>
  <si>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</si>
  <si>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</si>
  <si>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</si>
  <si>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</si>
  <si>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</si>
  <si>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</si>
  <si>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</si>
  <si>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</si>
  <si>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</si>
  <si>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</si>
  <si>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</si>
  <si>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</si>
  <si>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</si>
  <si>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</si>
  <si>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</si>
  <si>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</si>
  <si>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</si>
  <si>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</si>
  <si>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</si>
  <si>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</si>
  <si>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</si>
  <si>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</si>
  <si>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</si>
  <si>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</si>
  <si>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</si>
  <si>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</si>
  <si>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</si>
  <si>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</si>
  <si>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</si>
  <si>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</si>
  <si>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</si>
  <si>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</si>
  <si>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</si>
  <si>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</si>
  <si>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</si>
  <si>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</si>
  <si>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</si>
  <si>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</si>
  <si>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</si>
  <si>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</si>
  <si>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</si>
  <si>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</si>
  <si>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</si>
  <si>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</si>
  <si>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</si>
  <si>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</si>
  <si>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</si>
  <si>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</si>
  <si>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</si>
  <si>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</si>
  <si>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</si>
  <si>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</si>
  <si>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</si>
  <si>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</si>
  <si>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</si>
  <si>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</si>
  <si>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</si>
  <si>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</si>
  <si>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</si>
  <si>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</si>
  <si>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</si>
  <si>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</si>
  <si>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</si>
  <si>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</si>
  <si>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</si>
  <si>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</si>
  <si>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</si>
  <si>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</si>
  <si>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</si>
  <si>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</si>
  <si>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</si>
  <si>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</si>
  <si>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</si>
  <si>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</si>
  <si>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</si>
  <si>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</si>
  <si>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</si>
  <si>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</si>
  <si>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</si>
  <si>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</si>
  <si>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</si>
  <si>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</si>
  <si>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</si>
  <si>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</si>
  <si>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</si>
  <si>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</si>
  <si>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</si>
  <si>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</si>
  <si>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</si>
  <si>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</si>
  <si>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</si>
  <si>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</si>
  <si>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</si>
  <si>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</si>
  <si>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</si>
  <si>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</si>
  <si>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</si>
  <si>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</si>
  <si>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</si>
  <si>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</si>
  <si>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</si>
  <si>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</si>
  <si>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</si>
  <si>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</si>
  <si>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</si>
  <si>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</si>
  <si>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</si>
  <si>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</si>
  <si>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</si>
  <si>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</si>
  <si>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</si>
  <si>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</si>
  <si>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</si>
  <si>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</si>
  <si>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</si>
  <si>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</si>
  <si>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</si>
  <si>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</si>
  <si>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</si>
  <si>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</si>
  <si>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</si>
  <si>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</si>
  <si>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</si>
  <si>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</si>
  <si>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</si>
  <si>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</si>
  <si>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</si>
  <si>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</si>
  <si>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</si>
  <si>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</si>
  <si>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</si>
  <si>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</si>
  <si>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</si>
  <si>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</si>
  <si>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</si>
  <si>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</si>
  <si>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</si>
  <si>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</si>
  <si>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</si>
  <si>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</si>
  <si>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</si>
  <si>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</si>
  <si>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</si>
  <si>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</si>
  <si>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</si>
  <si>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</si>
  <si>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</si>
  <si>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</si>
  <si>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</si>
  <si>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</si>
  <si>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</si>
  <si>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</si>
  <si>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</si>
  <si>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</si>
  <si>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</si>
  <si>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</si>
  <si>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</si>
  <si>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</si>
  <si>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</si>
  <si>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</si>
  <si>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</si>
  <si>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</si>
  <si>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</si>
  <si>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</si>
  <si>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</si>
  <si>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</si>
  <si>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</si>
  <si>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</si>
  <si>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</si>
  <si>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</si>
  <si>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</si>
  <si>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</si>
  <si>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</si>
  <si>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</si>
  <si>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</si>
  <si>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</si>
  <si>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</si>
  <si>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</si>
  <si>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</si>
  <si>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</si>
  <si>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</si>
  <si>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</si>
  <si>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</si>
  <si>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</si>
  <si>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</si>
  <si>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</si>
  <si>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</si>
  <si>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</si>
  <si>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</si>
  <si>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</si>
  <si>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</si>
  <si>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</si>
  <si>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</si>
  <si>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</si>
  <si>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</si>
  <si>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</si>
  <si>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</si>
  <si>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</si>
  <si>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</si>
  <si>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</si>
  <si>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</si>
  <si>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</si>
  <si>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</si>
  <si>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</si>
  <si>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</si>
  <si>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</si>
  <si>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</si>
  <si>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</si>
  <si>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</si>
  <si>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</si>
  <si>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</si>
  <si>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</si>
  <si>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</si>
  <si>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</si>
  <si>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</si>
  <si>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</si>
  <si>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</si>
  <si>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</si>
  <si>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</si>
  <si>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</si>
  <si>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</si>
  <si>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</si>
  <si>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</si>
  <si>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</si>
  <si>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</si>
  <si>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</si>
  <si>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</si>
  <si>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</si>
  <si>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</si>
  <si>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</si>
  <si>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</si>
  <si>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</si>
  <si>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</si>
  <si>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</si>
  <si>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</si>
  <si>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</si>
  <si>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</si>
  <si>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</si>
  <si>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</si>
  <si>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</si>
  <si>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</si>
  <si>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</si>
  <si>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</si>
  <si>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</si>
  <si>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</si>
  <si>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</si>
  <si>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</si>
  <si>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</si>
  <si>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</si>
  <si>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</si>
  <si>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</si>
  <si>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</si>
  <si>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</si>
  <si>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</si>
  <si>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</si>
  <si>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</si>
  <si>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</si>
  <si>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</si>
  <si>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</si>
  <si>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</si>
  <si>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</si>
  <si>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</si>
  <si>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</si>
  <si>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</si>
  <si>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</si>
  <si>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</si>
  <si>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</si>
  <si>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</si>
  <si>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</si>
  <si>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</si>
  <si>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</si>
  <si>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</si>
  <si>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</si>
  <si>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</si>
  <si>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</si>
  <si>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</si>
  <si>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</si>
  <si>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</si>
  <si>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</si>
  <si>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</si>
  <si>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</si>
  <si>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</si>
  <si>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</si>
  <si>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</si>
  <si>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</si>
  <si>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</si>
  <si>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</si>
  <si>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</si>
  <si>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</si>
  <si>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</si>
  <si>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</si>
  <si>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</si>
  <si>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</si>
  <si>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</si>
  <si>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</si>
  <si>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</si>
  <si>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</si>
  <si>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</si>
  <si>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</si>
  <si>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</si>
  <si>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</si>
  <si>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</si>
  <si>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</si>
  <si>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</si>
  <si>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</si>
  <si>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</si>
  <si>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</si>
  <si>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</si>
  <si>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</si>
  <si>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</si>
  <si>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</si>
  <si>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</si>
  <si>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</si>
  <si>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</si>
  <si>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</si>
  <si>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</si>
  <si>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</si>
  <si>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</si>
  <si>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</si>
  <si>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</si>
  <si>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</si>
  <si>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</si>
  <si>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</si>
  <si>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</si>
  <si>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</si>
  <si>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</si>
  <si>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</si>
  <si>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</si>
  <si>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</si>
  <si>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</si>
  <si>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</si>
  <si>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</si>
  <si>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</si>
  <si>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</si>
  <si>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</si>
  <si>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</si>
  <si>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</si>
  <si>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</si>
  <si>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</si>
  <si>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</si>
  <si>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</si>
  <si>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</si>
  <si>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</si>
  <si>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</si>
  <si>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</si>
  <si>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</si>
  <si>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</si>
  <si>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</si>
  <si>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</si>
  <si>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</si>
  <si>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</si>
  <si>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</si>
  <si>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</si>
  <si>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</si>
  <si>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</si>
  <si>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</si>
  <si>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</si>
  <si>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</si>
  <si>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</si>
  <si>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</si>
  <si>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</si>
  <si>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</si>
  <si>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</si>
  <si>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</si>
  <si>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</si>
  <si>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</si>
  <si>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</si>
  <si>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</si>
  <si>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</si>
  <si>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</si>
  <si>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</si>
  <si>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</si>
  <si>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</si>
  <si>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</si>
  <si>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</si>
  <si>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</si>
  <si>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</si>
  <si>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</si>
  <si>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</si>
  <si>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</si>
  <si>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</si>
  <si>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</si>
  <si>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</si>
  <si>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</si>
  <si>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</si>
  <si>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</si>
  <si>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</si>
  <si>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</si>
  <si>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</si>
  <si>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</si>
  <si>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</si>
  <si>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</si>
  <si>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</si>
  <si>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</si>
  <si>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</si>
  <si>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</si>
  <si>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</si>
  <si>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</si>
  <si>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</si>
  <si>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</si>
  <si>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</si>
  <si>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</si>
  <si>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</si>
  <si>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</si>
  <si>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</si>
  <si>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</si>
  <si>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</si>
  <si>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</si>
  <si>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</si>
  <si>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</si>
  <si>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</si>
  <si>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</si>
  <si>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</si>
  <si>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</si>
  <si>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</si>
  <si>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</si>
  <si>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</si>
  <si>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</si>
  <si>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</si>
  <si>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</si>
  <si>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</si>
  <si>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</si>
  <si>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</si>
  <si>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</si>
  <si>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</si>
  <si>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</si>
  <si>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</si>
  <si>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</si>
  <si>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</si>
  <si>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</si>
  <si>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</si>
  <si>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</si>
  <si>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</si>
  <si>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</si>
  <si>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</si>
  <si>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</si>
  <si>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</si>
  <si>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</si>
  <si>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</si>
  <si>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</si>
  <si>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</si>
  <si>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</si>
  <si>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</si>
  <si>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</si>
  <si>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</si>
  <si>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</si>
  <si>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</si>
  <si>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</si>
  <si>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</si>
  <si>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</si>
  <si>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</si>
  <si>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</si>
  <si>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</si>
  <si>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</si>
  <si>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</si>
  <si>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</si>
  <si>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</si>
  <si>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</si>
  <si>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</si>
  <si>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</si>
  <si>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</si>
  <si>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</si>
  <si>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</si>
  <si>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</si>
  <si>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</si>
  <si>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</si>
  <si>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</si>
  <si>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</si>
  <si>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</si>
  <si>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</si>
  <si>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</si>
  <si>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</si>
  <si>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</si>
  <si>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</si>
  <si>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</si>
  <si>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</si>
  <si>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</si>
  <si>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</si>
  <si>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</si>
  <si>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</si>
  <si>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</si>
  <si>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</si>
  <si>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</si>
  <si>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</si>
  <si>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</si>
  <si>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</si>
  <si>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</si>
  <si>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</si>
  <si>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</si>
  <si>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</si>
  <si>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</si>
  <si>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</si>
  <si>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</si>
  <si>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</si>
  <si>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</si>
  <si>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</si>
  <si>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</si>
  <si>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</si>
  <si>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</si>
  <si>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</si>
  <si>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</si>
  <si>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</si>
  <si>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</si>
  <si>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</si>
  <si>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</si>
  <si>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</si>
  <si>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</si>
  <si>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</si>
  <si>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</si>
  <si>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</si>
  <si>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</si>
  <si>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</si>
  <si>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</si>
  <si>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</si>
  <si>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</si>
  <si>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</si>
  <si>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</si>
  <si>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</si>
  <si>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</si>
  <si>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</si>
  <si>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</si>
  <si>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</si>
  <si>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</si>
  <si>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</si>
  <si>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</si>
  <si>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</si>
  <si>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</si>
  <si>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</si>
  <si>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</si>
  <si>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</si>
  <si>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</si>
  <si>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</si>
  <si>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</si>
  <si>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</si>
  <si>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</si>
  <si>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</si>
  <si>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</si>
  <si>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</si>
  <si>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</si>
  <si>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</si>
  <si>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</si>
  <si>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</si>
  <si>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</si>
  <si>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</si>
  <si>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</si>
  <si>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</si>
  <si>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</si>
  <si>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</si>
  <si>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</si>
  <si>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</si>
  <si>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</si>
  <si>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</si>
  <si>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</si>
  <si>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</si>
  <si>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</si>
  <si>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</si>
  <si>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</si>
  <si>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</si>
  <si>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</si>
  <si>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</si>
  <si>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</si>
  <si>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</si>
  <si>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</si>
  <si>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</si>
  <si>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</si>
  <si>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</si>
  <si>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</si>
  <si>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</si>
  <si>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</si>
  <si>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</si>
  <si>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</si>
  <si>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</si>
  <si>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</si>
  <si>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</si>
  <si>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</si>
  <si>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</si>
  <si>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</si>
  <si>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</si>
  <si>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</si>
  <si>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</si>
  <si>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</si>
  <si>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</si>
  <si>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</si>
  <si>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</si>
  <si>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</si>
  <si>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</si>
  <si>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</si>
  <si>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</si>
  <si>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</si>
  <si>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</si>
  <si>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</si>
  <si>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</si>
  <si>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</si>
  <si>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</si>
  <si>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</si>
  <si>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</si>
  <si>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</si>
  <si>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</si>
  <si>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</si>
  <si>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</si>
  <si>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</si>
  <si>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</si>
  <si>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</si>
  <si>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</si>
  <si>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</si>
  <si>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</si>
  <si>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</si>
  <si>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</si>
  <si>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</si>
  <si>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</si>
  <si>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</si>
  <si>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</si>
  <si>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</si>
  <si>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</si>
  <si>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</si>
  <si>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</si>
  <si>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</si>
  <si>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</si>
  <si>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</si>
  <si>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</si>
  <si>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</si>
  <si>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</si>
  <si>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</si>
  <si>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</si>
  <si>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</si>
  <si>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</si>
  <si>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</si>
  <si>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</si>
  <si>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</si>
  <si>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</si>
  <si>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</si>
  <si>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</si>
  <si>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</si>
  <si>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</si>
  <si>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</si>
  <si>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</si>
  <si>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</si>
  <si>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</si>
  <si>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</si>
  <si>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</si>
  <si>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</si>
  <si>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</si>
  <si>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</si>
  <si>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</si>
  <si>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</si>
  <si>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</si>
  <si>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</si>
  <si>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</si>
  <si>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</si>
  <si>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</si>
  <si>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</si>
  <si>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</si>
  <si>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</si>
  <si>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</si>
  <si>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</si>
  <si>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</si>
  <si>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</si>
  <si>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</si>
  <si>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</si>
  <si>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</si>
  <si>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</si>
  <si>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</si>
  <si>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</si>
  <si>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</si>
  <si>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</si>
  <si>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</si>
  <si>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</si>
  <si>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</si>
  <si>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</si>
  <si>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</si>
  <si>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</si>
  <si>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</si>
  <si>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</si>
  <si>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</si>
  <si>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</si>
  <si>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</si>
  <si>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</si>
  <si>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</si>
  <si>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</si>
  <si>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</si>
  <si>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</si>
  <si>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</si>
  <si>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</si>
  <si>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</si>
  <si>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</si>
  <si>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</si>
  <si>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</si>
  <si>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</si>
  <si>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</si>
  <si>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</si>
  <si>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</si>
  <si>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</si>
  <si>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</si>
  <si>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</si>
  <si>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</si>
  <si>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</si>
  <si>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</si>
  <si>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</si>
  <si>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</si>
  <si>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</si>
  <si>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</si>
  <si>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</si>
  <si>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</si>
  <si>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</si>
  <si>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</si>
  <si>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</si>
  <si>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</si>
  <si>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</si>
  <si>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</si>
  <si>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</si>
  <si>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</si>
  <si>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</si>
  <si>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</si>
  <si>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</si>
  <si>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</si>
  <si>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</si>
  <si>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</si>
  <si>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</si>
  <si>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</si>
  <si>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</si>
  <si>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</si>
  <si>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</si>
  <si>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</si>
  <si>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</si>
  <si>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</si>
  <si>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</si>
  <si>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</si>
  <si>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</si>
  <si>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</si>
  <si>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</si>
  <si>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</si>
  <si>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</si>
  <si>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</si>
  <si>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</si>
  <si>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</si>
  <si>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</si>
  <si>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</si>
  <si>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</si>
  <si>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</si>
  <si>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</si>
  <si>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</si>
  <si>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</si>
  <si>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</si>
  <si>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</si>
  <si>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</si>
  <si>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</si>
  <si>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</si>
  <si>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</si>
  <si>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</si>
  <si>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</si>
  <si>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</si>
  <si>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</si>
  <si>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</si>
  <si>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</si>
  <si>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</si>
  <si>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</si>
  <si>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</si>
  <si>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</si>
  <si>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</si>
  <si>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</si>
  <si>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</si>
  <si>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</si>
  <si>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</si>
  <si>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</si>
  <si>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</si>
  <si>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</si>
  <si>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</si>
  <si>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</si>
  <si>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</si>
  <si>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</si>
  <si>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</si>
  <si>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</si>
  <si>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</si>
  <si>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</si>
  <si>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</si>
  <si>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</si>
  <si>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</si>
  <si>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</si>
  <si>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</si>
  <si>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</si>
  <si>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</si>
  <si>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</si>
  <si>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</si>
  <si>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</si>
  <si>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</si>
  <si>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</si>
  <si>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</si>
  <si>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</si>
  <si>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</si>
  <si>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</si>
  <si>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</si>
  <si>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</si>
  <si>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</si>
  <si>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</si>
  <si>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</si>
  <si>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</si>
  <si>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</si>
  <si>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</si>
  <si>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</si>
  <si>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</si>
  <si>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</si>
  <si>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</si>
  <si>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</si>
  <si>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</si>
  <si>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</si>
  <si>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</si>
  <si>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</si>
  <si>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</si>
  <si>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</si>
  <si>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</si>
  <si>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</si>
  <si>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</si>
  <si>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</si>
  <si>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</si>
  <si>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</si>
  <si>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</si>
  <si>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</si>
  <si>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</si>
  <si>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</si>
  <si>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</si>
  <si>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</si>
  <si>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</si>
  <si>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</si>
  <si>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</si>
  <si>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</si>
  <si>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</si>
  <si>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</si>
  <si>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</si>
  <si>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</si>
  <si>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</si>
  <si>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</si>
  <si>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</si>
  <si>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</si>
  <si>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</si>
  <si>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</si>
  <si>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</si>
  <si>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</si>
  <si>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</si>
  <si>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</si>
  <si>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</si>
  <si>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</si>
  <si>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</si>
  <si>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</si>
  <si>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</si>
  <si>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</si>
  <si>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</si>
  <si>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</si>
  <si>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</si>
  <si>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</si>
  <si>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</si>
  <si>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</si>
  <si>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</si>
  <si>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</si>
  <si>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</si>
  <si>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</si>
  <si>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</si>
  <si>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</si>
  <si>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</si>
  <si>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</si>
  <si>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</si>
  <si>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</si>
  <si>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</si>
  <si>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</si>
  <si>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</si>
  <si>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</si>
  <si>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</si>
  <si>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</si>
  <si>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</si>
  <si>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</si>
  <si>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</si>
  <si>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</si>
  <si>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</si>
  <si>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</si>
  <si>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</si>
  <si>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</si>
  <si>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</si>
  <si>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</si>
  <si>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</si>
  <si>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</si>
  <si>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</si>
  <si>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</si>
  <si>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</si>
  <si>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</si>
  <si>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</si>
  <si>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</si>
  <si>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</si>
  <si>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</si>
  <si>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</si>
  <si>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</si>
  <si>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</si>
  <si>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</si>
  <si>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</si>
  <si>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</si>
  <si>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</si>
  <si>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</si>
  <si>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</si>
  <si>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</si>
  <si>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</si>
  <si>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</si>
  <si>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</si>
  <si>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</si>
  <si>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</si>
  <si>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</si>
  <si>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</si>
  <si>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</si>
  <si>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</si>
  <si>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</si>
  <si>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</si>
  <si>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</si>
  <si>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</si>
  <si>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</si>
  <si>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</si>
  <si>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</si>
  <si>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</si>
  <si>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</si>
  <si>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</si>
  <si>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</si>
  <si>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</si>
  <si>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</si>
  <si>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</si>
  <si>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</si>
  <si>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</si>
  <si>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</si>
  <si>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</si>
  <si>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</si>
  <si>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</si>
  <si>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</si>
  <si>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</si>
  <si>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</si>
  <si>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</si>
  <si>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</si>
  <si>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</si>
  <si>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</si>
  <si>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</si>
  <si>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</si>
  <si>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</si>
  <si>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</si>
  <si>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</si>
  <si>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</si>
  <si>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</si>
  <si>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</si>
  <si>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</si>
  <si>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</si>
  <si>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</si>
  <si>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</si>
  <si>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</si>
  <si>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</si>
  <si>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</si>
  <si>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</si>
  <si>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</si>
  <si>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</si>
  <si>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</si>
  <si>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</si>
  <si>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</si>
  <si>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</si>
  <si>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</si>
  <si>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</si>
  <si>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</si>
  <si>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</si>
  <si>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</si>
  <si>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</si>
  <si>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</si>
  <si>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</si>
  <si>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</si>
  <si>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</si>
  <si>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</si>
  <si>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</si>
  <si>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</si>
  <si>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</si>
  <si>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</si>
  <si>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</si>
  <si>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</si>
  <si>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</si>
  <si>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</si>
  <si>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</si>
  <si>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</si>
  <si>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</si>
  <si>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</si>
  <si>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</si>
  <si>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</si>
  <si>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</si>
  <si>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</si>
  <si>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</si>
  <si>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</si>
  <si>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</si>
  <si>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</si>
  <si>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</si>
  <si>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</si>
  <si>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</si>
  <si>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</si>
  <si>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</si>
  <si>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</si>
  <si>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</si>
  <si>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</si>
  <si>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</si>
  <si>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</si>
  <si>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</si>
  <si>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</si>
  <si>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</si>
  <si>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</si>
  <si>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</si>
  <si>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</si>
  <si>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</si>
  <si>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</si>
  <si>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</si>
  <si>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</si>
  <si>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</si>
  <si>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</si>
  <si>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</si>
  <si>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</si>
  <si>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</si>
  <si>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</si>
  <si>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</si>
  <si>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</si>
  <si>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</si>
  <si>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</si>
  <si>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</si>
  <si>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</si>
  <si>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</si>
  <si>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</si>
  <si>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</si>
  <si>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</si>
  <si>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</si>
  <si>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</si>
  <si>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</si>
  <si>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</si>
  <si>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</si>
  <si>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</si>
  <si>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</si>
  <si>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</si>
  <si>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</si>
  <si>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</si>
  <si>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</si>
  <si>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</si>
  <si>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</si>
  <si>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</si>
  <si>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</si>
  <si>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</si>
  <si>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</si>
  <si>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</si>
  <si>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</si>
  <si>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</si>
  <si>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</si>
  <si>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</si>
  <si>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</si>
  <si>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</si>
  <si>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</si>
  <si>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</si>
  <si>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</si>
  <si>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</si>
  <si>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</si>
  <si>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</si>
  <si>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</si>
  <si>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</si>
  <si>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</si>
  <si>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</si>
  <si>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</si>
  <si>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</si>
  <si>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</si>
  <si>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</si>
  <si>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</si>
  <si>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</si>
  <si>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</si>
  <si>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</si>
  <si>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</si>
  <si>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</si>
  <si>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</si>
  <si>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</si>
  <si>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</si>
  <si>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</si>
  <si>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</si>
  <si>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</si>
  <si>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</si>
  <si>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</si>
  <si>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</si>
  <si>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</si>
  <si>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</si>
  <si>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</si>
  <si>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</si>
  <si>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</si>
  <si>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</si>
  <si>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</si>
  <si>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</si>
  <si>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</si>
  <si>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</si>
  <si>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</si>
  <si>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</si>
  <si>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</si>
  <si>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</si>
  <si>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</si>
  <si>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</si>
  <si>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</si>
  <si>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</si>
  <si>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</si>
  <si>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</si>
  <si>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</si>
  <si>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</si>
  <si>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</si>
  <si>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</si>
  <si>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</si>
  <si>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</si>
  <si>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</si>
  <si>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</si>
  <si>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</si>
  <si>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</si>
  <si>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</si>
  <si>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</si>
  <si>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</si>
  <si>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</si>
  <si>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</si>
  <si>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</si>
  <si>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</si>
  <si>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</si>
  <si>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</si>
  <si>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</si>
  <si>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</si>
  <si>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</si>
  <si>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</si>
  <si>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</si>
  <si>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</si>
  <si>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</si>
  <si>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</si>
  <si>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</si>
  <si>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</si>
  <si>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</si>
  <si>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</si>
  <si>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</si>
  <si>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</si>
  <si>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</si>
  <si>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</si>
  <si>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</si>
  <si>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</si>
  <si>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</si>
  <si>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</si>
  <si>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</si>
  <si>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</si>
  <si>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</si>
  <si>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</si>
  <si>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</si>
  <si>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</si>
  <si>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</si>
  <si>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</si>
  <si>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</si>
  <si>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</si>
  <si>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</si>
  <si>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</si>
  <si>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</si>
  <si>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</si>
  <si>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</si>
  <si>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</si>
  <si>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</si>
  <si>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</si>
  <si>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</si>
  <si>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</si>
  <si>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</si>
  <si>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</si>
  <si>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</si>
  <si>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</si>
  <si>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</si>
  <si>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</si>
  <si>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</si>
  <si>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</si>
  <si>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</si>
  <si>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</si>
  <si>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</si>
  <si>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</si>
  <si>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</si>
  <si>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</si>
  <si>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</si>
  <si>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</si>
  <si>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</si>
  <si>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</si>
  <si>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</si>
  <si>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</si>
  <si>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</si>
  <si>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</si>
  <si>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</si>
  <si>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</si>
  <si>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</si>
  <si>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</si>
  <si>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</si>
  <si>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</si>
  <si>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</si>
  <si>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</si>
  <si>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</si>
  <si>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</si>
  <si>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</si>
  <si>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</si>
  <si>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</si>
  <si>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</si>
  <si>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</si>
  <si>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</si>
  <si>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</si>
  <si>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</si>
  <si>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</si>
  <si>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</si>
  <si>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</si>
  <si>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</si>
  <si>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</si>
  <si>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</si>
  <si>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</si>
  <si>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</si>
  <si>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</si>
  <si>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</si>
  <si>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</si>
  <si>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</si>
  <si>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</si>
  <si>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</si>
  <si>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</si>
  <si>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</si>
  <si>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</si>
  <si>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</si>
  <si>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</si>
  <si>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</si>
  <si>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</si>
  <si>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</si>
  <si>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</si>
  <si>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</si>
  <si>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</si>
  <si>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</si>
  <si>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</si>
  <si>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</si>
  <si>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</si>
  <si>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</si>
  <si>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</si>
  <si>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</si>
  <si>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</si>
  <si>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</si>
  <si>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</si>
  <si>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</si>
  <si>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</si>
  <si>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</si>
  <si>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</si>
  <si>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</si>
  <si>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</si>
  <si>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</si>
  <si>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</si>
  <si>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</si>
  <si>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</si>
  <si>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</si>
  <si>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</si>
  <si>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</si>
  <si>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</si>
  <si>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</si>
  <si>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</si>
  <si>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</si>
  <si>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</si>
  <si>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</si>
  <si>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</si>
  <si>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</si>
  <si>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</si>
  <si>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</si>
  <si>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</si>
  <si>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</si>
  <si>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</si>
  <si>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</si>
  <si>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</si>
  <si>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</si>
  <si>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</si>
  <si>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</si>
  <si>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</si>
  <si>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</si>
  <si>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</si>
  <si>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</si>
  <si>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</si>
  <si>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</si>
  <si>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</si>
  <si>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</si>
  <si>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</si>
  <si>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</si>
  <si>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</si>
  <si>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</si>
  <si>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</si>
  <si>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</si>
  <si>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</si>
  <si>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</si>
  <si>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</si>
  <si>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</si>
  <si>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</si>
  <si>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</si>
  <si>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</si>
  <si>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</si>
  <si>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</si>
  <si>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</si>
  <si>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</si>
  <si>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</si>
  <si>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</si>
  <si>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</si>
  <si>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</si>
  <si>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</si>
  <si>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</si>
  <si>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</si>
  <si>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</si>
  <si>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</si>
  <si>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</si>
  <si>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</si>
  <si>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</si>
  <si>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</si>
  <si>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</si>
  <si>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</si>
  <si>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</si>
  <si>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</si>
  <si>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</si>
  <si>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</si>
  <si>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</si>
  <si>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</si>
  <si>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</si>
  <si>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</si>
  <si>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</si>
  <si>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</si>
  <si>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</si>
  <si>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</si>
  <si>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</si>
  <si>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</si>
  <si>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</si>
  <si>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</si>
  <si>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</si>
  <si>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</si>
  <si>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</si>
  <si>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</si>
  <si>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</si>
  <si>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</si>
  <si>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</si>
  <si>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</si>
  <si>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</si>
  <si>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</si>
  <si>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</si>
  <si>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</si>
  <si>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</si>
  <si>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</si>
  <si>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</si>
  <si>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</si>
  <si>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</si>
  <si>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</si>
  <si>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</si>
  <si>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</si>
  <si>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</si>
  <si>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</si>
  <si>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</si>
  <si>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</si>
  <si>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</si>
  <si>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</si>
  <si>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</si>
  <si>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</si>
  <si>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</si>
  <si>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</si>
  <si>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</si>
  <si>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</si>
  <si>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</si>
  <si>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</si>
  <si>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</si>
  <si>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</si>
  <si>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</si>
  <si>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</si>
  <si>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</si>
  <si>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</si>
  <si>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</si>
  <si>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</si>
  <si>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</si>
  <si>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</si>
  <si>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</si>
  <si>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</si>
  <si>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</si>
  <si>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</si>
  <si>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</si>
  <si>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</si>
  <si>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</si>
  <si>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</si>
  <si>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</si>
  <si>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</si>
  <si>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</si>
  <si>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</si>
  <si>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</si>
  <si>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</si>
  <si>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</si>
  <si>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</si>
  <si>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</si>
  <si>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</si>
  <si>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</si>
  <si>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</si>
  <si>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</si>
  <si>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</si>
  <si>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</si>
  <si>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</si>
  <si>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</si>
  <si>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</si>
  <si>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</si>
  <si>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</si>
  <si>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</si>
  <si>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</si>
  <si>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</si>
  <si>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</si>
  <si>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</si>
  <si>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</si>
  <si>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</si>
  <si>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</si>
  <si>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</si>
  <si>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</si>
  <si>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</si>
  <si>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</si>
  <si>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</si>
  <si>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</si>
  <si>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</si>
  <si>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</si>
  <si>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</si>
  <si>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</si>
  <si>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</si>
  <si>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</si>
  <si>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</si>
  <si>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</si>
  <si>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</si>
  <si>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</si>
  <si>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</si>
  <si>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</si>
  <si>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</si>
  <si>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</si>
  <si>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</si>
  <si>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</si>
  <si>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</si>
  <si>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</si>
  <si>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</si>
  <si>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</si>
  <si>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</si>
  <si>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</si>
  <si>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</si>
  <si>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</si>
  <si>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</si>
  <si>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</si>
  <si>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</si>
  <si>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</si>
  <si>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</si>
  <si>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</si>
  <si>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</si>
  <si>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</si>
  <si>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</si>
  <si>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</si>
  <si>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</si>
  <si>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</si>
  <si>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</si>
  <si>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</si>
  <si>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</si>
  <si>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</si>
  <si>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</si>
  <si>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</si>
  <si>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</si>
  <si>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</si>
  <si>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</si>
  <si>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</si>
  <si>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</si>
  <si>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</si>
  <si>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</si>
  <si>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</si>
  <si>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</si>
  <si>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</si>
  <si>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</si>
  <si>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</si>
  <si>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</si>
  <si>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</si>
  <si>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</si>
  <si>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</si>
  <si>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</si>
  <si>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</si>
  <si>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</si>
  <si>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</si>
  <si>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</si>
  <si>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</si>
  <si>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</si>
  <si>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</si>
  <si>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</si>
  <si>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</si>
  <si>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</si>
  <si>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</si>
  <si>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</si>
  <si>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</si>
  <si>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</si>
  <si>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</si>
  <si>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</si>
  <si>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</si>
  <si>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</si>
  <si>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</si>
  <si>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</si>
  <si>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</si>
  <si>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</si>
  <si>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</si>
  <si>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</si>
  <si>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</si>
  <si>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</si>
  <si>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</si>
  <si>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</si>
  <si>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</si>
  <si>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</si>
  <si>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</si>
  <si>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</si>
  <si>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</si>
  <si>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</si>
  <si>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</si>
  <si>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</si>
  <si>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</si>
  <si>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</si>
  <si>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</si>
  <si>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</si>
  <si>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</si>
  <si>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</si>
  <si>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</si>
  <si>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</si>
  <si>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</si>
  <si>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</si>
  <si>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</si>
  <si>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</si>
  <si>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</si>
  <si>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</si>
  <si>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</si>
  <si>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</si>
  <si>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</si>
  <si>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</si>
  <si>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</si>
  <si>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</si>
  <si>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</si>
  <si>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</si>
  <si>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</si>
  <si>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</si>
  <si>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</si>
  <si>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</si>
  <si>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</si>
  <si>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</si>
  <si>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</si>
  <si>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</si>
  <si>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</si>
  <si>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</si>
  <si>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</si>
  <si>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</si>
  <si>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</si>
  <si>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</si>
  <si>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</si>
  <si>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</si>
  <si>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</si>
  <si>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</si>
  <si>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</si>
  <si>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</si>
  <si>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</si>
  <si>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</si>
  <si>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</si>
  <si>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</si>
  <si>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</si>
  <si>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</si>
  <si>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</si>
  <si>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</si>
  <si>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</si>
  <si>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</si>
  <si>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</si>
  <si>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</si>
  <si>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</si>
  <si>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</si>
  <si>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</si>
  <si>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</si>
  <si>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</si>
  <si>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</si>
  <si>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</si>
  <si>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</si>
  <si>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</si>
  <si>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</si>
  <si>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</si>
  <si>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</si>
  <si>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</si>
  <si>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</si>
  <si>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</si>
  <si>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</si>
  <si>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</si>
  <si>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</si>
  <si>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</si>
  <si>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</si>
  <si>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</si>
  <si>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</si>
  <si>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</si>
  <si>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</si>
  <si>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</si>
  <si>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</si>
  <si>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</si>
  <si>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</si>
  <si>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</si>
  <si>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</si>
  <si>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</si>
  <si>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</si>
  <si>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</si>
  <si>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</si>
  <si>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</si>
  <si>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</si>
  <si>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</si>
  <si>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</si>
  <si>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</si>
  <si>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</si>
  <si>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</si>
  <si>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</si>
  <si>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</si>
  <si>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</si>
  <si>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</si>
  <si>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</si>
  <si>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</si>
  <si>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</si>
  <si>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</si>
  <si>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</si>
  <si>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</si>
  <si>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</si>
  <si>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</si>
  <si>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</si>
  <si>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</si>
  <si>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</si>
  <si>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</si>
  <si>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</si>
  <si>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</si>
  <si>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</si>
  <si>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</si>
  <si>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</si>
  <si>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</si>
  <si>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</si>
  <si>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</si>
  <si>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</si>
  <si>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</si>
  <si>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</si>
  <si>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</si>
  <si>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</si>
  <si>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</si>
  <si>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</si>
  <si>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</si>
  <si>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</si>
  <si>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</si>
  <si>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</si>
  <si>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</si>
  <si>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</si>
  <si>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</si>
  <si>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</si>
  <si>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</si>
  <si>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</si>
  <si>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</si>
  <si>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</si>
  <si>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</si>
  <si>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</si>
  <si>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</si>
  <si>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</si>
  <si>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</si>
  <si>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</si>
  <si>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</si>
  <si>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</si>
  <si>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</si>
  <si>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</si>
  <si>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</si>
  <si>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</si>
  <si>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</si>
  <si>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</si>
  <si>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</si>
  <si>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</si>
  <si>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</si>
  <si>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</si>
  <si>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</si>
  <si>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</si>
  <si>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</si>
  <si>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</si>
  <si>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</si>
  <si>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</si>
  <si>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</si>
  <si>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</si>
  <si>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</si>
  <si>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</si>
  <si>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</si>
  <si>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</si>
  <si>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</si>
  <si>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</si>
  <si>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</si>
  <si>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</si>
  <si>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</si>
  <si>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</si>
  <si>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</si>
  <si>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</si>
  <si>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</si>
  <si>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</si>
  <si>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</si>
  <si>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</si>
  <si>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</si>
  <si>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</si>
  <si>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</si>
  <si>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</si>
  <si>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</si>
  <si>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</si>
  <si>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</si>
  <si>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</si>
  <si>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</si>
  <si>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</si>
  <si>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</si>
  <si>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</si>
  <si>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</si>
  <si>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</si>
  <si>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</si>
  <si>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</si>
  <si>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</si>
  <si>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</si>
  <si>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</si>
  <si>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</si>
  <si>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</si>
  <si>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</si>
  <si>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</si>
  <si>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</si>
  <si>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</si>
  <si>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</si>
  <si>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</si>
  <si>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</si>
  <si>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</si>
  <si>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</si>
  <si>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</si>
  <si>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</si>
  <si>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</si>
  <si>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</si>
  <si>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</si>
  <si>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</si>
  <si>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</si>
  <si>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</si>
  <si>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</si>
  <si>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</si>
  <si>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</si>
  <si>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</si>
  <si>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</si>
  <si>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</si>
  <si>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</si>
  <si>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</si>
  <si>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</si>
  <si>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</si>
  <si>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</si>
  <si>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</si>
  <si>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</si>
  <si>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</si>
  <si>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</si>
  <si>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</si>
  <si>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</si>
  <si>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</si>
  <si>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</si>
  <si>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</si>
  <si>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</si>
  <si>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</si>
  <si>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</si>
  <si>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</si>
  <si>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</si>
  <si>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</si>
  <si>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</si>
  <si>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</si>
  <si>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</si>
  <si>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</si>
  <si>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</si>
  <si>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</si>
  <si>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</si>
  <si>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</si>
  <si>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</si>
  <si>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</si>
  <si>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</si>
  <si>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</si>
  <si>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</si>
  <si>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</si>
  <si>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</si>
  <si>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</si>
  <si>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</si>
  <si>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</si>
  <si>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</si>
  <si>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</si>
  <si>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</si>
  <si>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</si>
  <si>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</si>
  <si>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</si>
  <si>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</si>
  <si>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</si>
  <si>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</si>
  <si>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</si>
  <si>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</si>
  <si>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</si>
  <si>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</si>
  <si>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</si>
  <si>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</si>
  <si>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</si>
  <si>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</si>
  <si>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</si>
  <si>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</si>
  <si>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</si>
  <si>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</si>
  <si>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</si>
  <si>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</si>
  <si>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</si>
  <si>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</si>
  <si>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</si>
  <si>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</si>
  <si>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</si>
  <si>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</si>
  <si>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</si>
  <si>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</si>
  <si>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</si>
  <si>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</si>
  <si>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</si>
  <si>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</si>
  <si>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</si>
  <si>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</si>
  <si>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</si>
  <si>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</si>
  <si>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</si>
  <si>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</si>
  <si>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</si>
  <si>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</si>
  <si>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</si>
  <si>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</si>
  <si>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</si>
  <si>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</si>
  <si>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</si>
  <si>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</si>
  <si>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</si>
  <si>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</si>
  <si>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</si>
  <si>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</si>
  <si>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</si>
  <si>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</si>
  <si>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</si>
  <si>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</si>
  <si>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</si>
  <si>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</si>
  <si>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</si>
  <si>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</si>
  <si>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</si>
  <si>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</si>
  <si>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</si>
  <si>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</si>
  <si>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</si>
  <si>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</si>
  <si>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</si>
  <si>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</si>
  <si>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</si>
  <si>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</si>
  <si>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</si>
  <si>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</si>
  <si>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</si>
  <si>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</si>
  <si>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</si>
  <si>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</si>
  <si>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</si>
  <si>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</si>
  <si>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</si>
  <si>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</si>
  <si>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</si>
  <si>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</si>
  <si>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</si>
  <si>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</si>
  <si>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</si>
  <si>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</si>
  <si>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</si>
  <si>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</si>
  <si>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</si>
  <si>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</si>
  <si>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</si>
  <si>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</si>
  <si>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</si>
  <si>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</si>
  <si>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</si>
  <si>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</si>
  <si>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</si>
  <si>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</si>
  <si>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</si>
  <si>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</si>
  <si>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</si>
  <si>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</si>
  <si>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</si>
  <si>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</si>
  <si>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</si>
  <si>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</si>
  <si>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</si>
  <si>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</si>
  <si>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</si>
  <si>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</si>
  <si>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</si>
  <si>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</si>
  <si>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</si>
  <si>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</si>
  <si>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</si>
  <si>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</si>
  <si>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</si>
  <si>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</si>
  <si>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</si>
  <si>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</si>
  <si>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</si>
  <si>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</si>
  <si>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</si>
  <si>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</si>
  <si>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</si>
  <si>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</si>
  <si>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</si>
  <si>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</si>
  <si>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</si>
  <si>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</si>
  <si>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</si>
  <si>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</si>
  <si>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</si>
  <si>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</si>
  <si>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</si>
  <si>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</si>
  <si>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</si>
  <si>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</si>
  <si>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</si>
  <si>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</si>
  <si>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</si>
  <si>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</si>
  <si>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</si>
  <si>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</si>
  <si>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</si>
  <si>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</si>
  <si>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</si>
  <si>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</si>
  <si>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</si>
  <si>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</si>
  <si>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</si>
  <si>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</si>
  <si>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</si>
  <si>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</si>
  <si>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</si>
  <si>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</si>
  <si>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</si>
  <si>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</si>
  <si>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</si>
  <si>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</si>
  <si>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</si>
  <si>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</si>
  <si>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</si>
  <si>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</si>
  <si>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</si>
  <si>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</si>
  <si>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</si>
  <si>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</si>
  <si>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</si>
  <si>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</si>
  <si>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</si>
  <si>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</si>
  <si>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</si>
  <si>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</si>
  <si>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</si>
  <si>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</si>
  <si>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</si>
  <si>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</si>
  <si>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</si>
  <si>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</si>
  <si>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</si>
  <si>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</si>
  <si>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</si>
  <si>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</si>
  <si>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</si>
  <si>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</si>
  <si>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</si>
  <si>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</si>
  <si>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</si>
  <si>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</si>
  <si>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</si>
  <si>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</si>
  <si>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</si>
  <si>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</si>
  <si>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</si>
  <si>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</si>
  <si>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</si>
  <si>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</si>
  <si>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</si>
  <si>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</si>
  <si>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</si>
  <si>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</si>
  <si>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</si>
  <si>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</si>
  <si>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</si>
  <si>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</si>
  <si>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</si>
  <si>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</si>
  <si>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</si>
  <si>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</si>
  <si>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</si>
  <si>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</si>
  <si>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</si>
  <si>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</si>
  <si>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</si>
  <si>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</si>
  <si>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</si>
  <si>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</si>
  <si>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</si>
  <si>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</si>
  <si>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</si>
  <si>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</si>
  <si>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</si>
  <si>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</si>
  <si>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</si>
  <si>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</si>
  <si>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</si>
  <si>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</si>
  <si>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</si>
  <si>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</si>
  <si>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</si>
  <si>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</si>
  <si>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</si>
  <si>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</si>
  <si>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</si>
  <si>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</si>
  <si>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</si>
  <si>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</si>
  <si>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</si>
  <si>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</si>
  <si>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</si>
  <si>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</si>
  <si>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</si>
  <si>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</si>
  <si>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</si>
  <si>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</si>
  <si>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</si>
  <si>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</si>
  <si>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</si>
  <si>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</si>
  <si>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</si>
  <si>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</si>
  <si>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</si>
  <si>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</si>
  <si>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</si>
  <si>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</si>
  <si>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</si>
  <si>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</si>
  <si>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</si>
  <si>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</si>
  <si>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</si>
  <si>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</si>
  <si>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</si>
  <si>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</si>
  <si>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</si>
  <si>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</si>
  <si>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</si>
  <si>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</si>
  <si>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</si>
  <si>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</si>
  <si>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</si>
  <si>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</si>
  <si>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</si>
  <si>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</si>
  <si>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</si>
  <si>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</si>
  <si>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</si>
  <si>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</si>
  <si>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</si>
  <si>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</si>
  <si>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</si>
  <si>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</si>
  <si>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</si>
  <si>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</si>
  <si>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</si>
  <si>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</si>
  <si>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</si>
  <si>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</si>
  <si>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</si>
  <si>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</si>
  <si>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</si>
  <si>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</si>
  <si>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</si>
  <si>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</si>
  <si>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</si>
  <si>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</si>
  <si>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</si>
  <si>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</si>
  <si>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</si>
  <si>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</si>
  <si>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</si>
  <si>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</si>
  <si>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</si>
  <si>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</si>
  <si>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</si>
  <si>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</si>
  <si>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</si>
  <si>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</si>
  <si>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</si>
  <si>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</si>
  <si>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</si>
  <si>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</si>
  <si>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</si>
  <si>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</si>
  <si>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</si>
  <si>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</si>
  <si>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</si>
  <si>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</si>
  <si>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</si>
  <si>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</si>
  <si>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</si>
  <si>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</si>
  <si>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</si>
  <si>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</si>
  <si>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</si>
  <si>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</si>
  <si>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</si>
  <si>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</si>
  <si>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</si>
  <si>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</si>
  <si>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</si>
  <si>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</si>
  <si>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</si>
  <si>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</si>
  <si>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</si>
  <si>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</si>
  <si>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</si>
  <si>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</si>
  <si>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</si>
  <si>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</si>
  <si>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</si>
  <si>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</si>
  <si>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</si>
  <si>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</si>
  <si>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</si>
  <si>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</si>
  <si>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</si>
  <si>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</si>
  <si>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</si>
  <si>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</si>
  <si>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</si>
  <si>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</si>
  <si>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</si>
  <si>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</si>
  <si>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</si>
  <si>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</si>
  <si>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</si>
  <si>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</si>
  <si>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</si>
  <si>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</si>
  <si>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</si>
  <si>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</si>
  <si>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</si>
  <si>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</si>
  <si>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</si>
  <si>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</si>
  <si>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</si>
  <si>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</si>
  <si>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</si>
  <si>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</si>
  <si>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</si>
  <si>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</si>
  <si>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</si>
  <si>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</si>
  <si>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</si>
  <si>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</si>
  <si>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</si>
  <si>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</si>
  <si>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</si>
  <si>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</si>
  <si>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</si>
  <si>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</si>
  <si>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</si>
  <si>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</si>
  <si>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</si>
  <si>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</si>
  <si>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</si>
  <si>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</si>
  <si>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</si>
  <si>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</si>
  <si>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</si>
  <si>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</si>
  <si>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</si>
  <si>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</si>
  <si>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</si>
  <si>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</si>
  <si>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</si>
  <si>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</si>
  <si>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</si>
  <si>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</si>
  <si>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</si>
  <si>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</si>
  <si>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</si>
  <si>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</si>
  <si>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</si>
  <si>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</si>
  <si>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</si>
  <si>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</si>
  <si>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</si>
  <si>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</si>
  <si>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</si>
  <si>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</si>
  <si>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</si>
  <si>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</si>
  <si>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</si>
  <si>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</si>
  <si>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</si>
  <si>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</si>
  <si>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</si>
  <si>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</si>
  <si>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</si>
  <si>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</si>
  <si>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</si>
  <si>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</si>
  <si>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</si>
  <si>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</si>
  <si>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</si>
  <si>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</si>
  <si>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</si>
  <si>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</si>
  <si>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</si>
  <si>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</si>
  <si>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</si>
  <si>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</si>
  <si>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</si>
  <si>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</si>
  <si>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</si>
  <si>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</si>
  <si>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</si>
  <si>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</si>
  <si>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</si>
  <si>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</si>
  <si>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</si>
  <si>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</si>
  <si>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</si>
  <si>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</si>
  <si>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</si>
  <si>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</si>
  <si>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</si>
  <si>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</si>
  <si>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</si>
  <si>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</si>
  <si>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</si>
  <si>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</si>
  <si>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</si>
  <si>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</si>
  <si>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</si>
  <si>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</si>
  <si>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</si>
  <si>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</si>
  <si>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</si>
  <si>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</si>
  <si>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</si>
  <si>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</si>
  <si>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</si>
  <si>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</si>
  <si>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</si>
  <si>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</si>
  <si>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</si>
  <si>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</si>
  <si>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</si>
  <si>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</si>
  <si>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</si>
  <si>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</si>
  <si>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</si>
  <si>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</si>
  <si>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</si>
  <si>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</si>
  <si>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</si>
  <si>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</si>
  <si>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</si>
  <si>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</si>
  <si>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</si>
  <si>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</si>
  <si>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</si>
  <si>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</si>
  <si>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</si>
  <si>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</si>
  <si>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</si>
  <si>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</si>
  <si>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</si>
  <si>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</si>
  <si>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</si>
  <si>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</si>
  <si>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</si>
  <si>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</si>
  <si>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</si>
  <si>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</si>
  <si>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</si>
  <si>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</si>
  <si>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</si>
  <si>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</si>
  <si>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</si>
  <si>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</si>
  <si>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</si>
  <si>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</si>
  <si>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</si>
  <si>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</si>
  <si>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</si>
  <si>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</si>
  <si>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</si>
  <si>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</si>
  <si>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</si>
  <si>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</si>
  <si>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</si>
  <si>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</si>
  <si>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</si>
  <si>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</si>
  <si>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</si>
  <si>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</si>
  <si>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</si>
  <si>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</si>
  <si>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</si>
  <si>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</si>
  <si>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</si>
  <si>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</si>
  <si>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</si>
  <si>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</si>
  <si>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</si>
  <si>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</si>
  <si>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</si>
  <si>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</si>
  <si>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</si>
  <si>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</si>
  <si>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</si>
  <si>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</si>
  <si>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</si>
  <si>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</si>
  <si>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</si>
  <si>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</si>
  <si>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</si>
  <si>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</si>
  <si>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</si>
  <si>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</si>
  <si>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</si>
  <si>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</si>
  <si>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</si>
  <si>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</si>
  <si>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</si>
  <si>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</si>
  <si>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</si>
  <si>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</si>
  <si>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</si>
  <si>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</si>
  <si>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</si>
  <si>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</si>
  <si>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</si>
  <si>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</si>
  <si>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</si>
  <si>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</si>
  <si>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</si>
  <si>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</si>
  <si>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</si>
  <si>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</si>
  <si>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</si>
  <si>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</si>
  <si>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</si>
  <si>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</si>
  <si>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</si>
  <si>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</si>
  <si>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</si>
  <si>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</si>
  <si>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</si>
  <si>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</si>
  <si>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</si>
  <si>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</si>
  <si>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</si>
  <si>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</si>
  <si>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</si>
  <si>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</si>
  <si>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</si>
  <si>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</si>
  <si>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</si>
  <si>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</si>
  <si>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</si>
  <si>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</si>
  <si>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</si>
  <si>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</si>
  <si>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</si>
  <si>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</si>
  <si>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</si>
  <si>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</si>
  <si>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</si>
  <si>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</si>
  <si>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</si>
  <si>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</si>
  <si>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</si>
  <si>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</si>
  <si>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</si>
  <si>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</si>
  <si>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</si>
  <si>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</si>
  <si>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</si>
  <si>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</si>
  <si>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</si>
  <si>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</si>
  <si>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</si>
  <si>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</si>
  <si>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</si>
  <si>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</si>
  <si>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</si>
  <si>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</si>
  <si>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</si>
  <si>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</si>
  <si>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</si>
  <si>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</si>
  <si>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</si>
  <si>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</si>
  <si>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</si>
  <si>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</si>
  <si>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</si>
  <si>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</si>
  <si>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</si>
  <si>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</si>
  <si>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</si>
  <si>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</si>
  <si>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</si>
  <si>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</si>
  <si>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</si>
  <si>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</si>
  <si>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</si>
  <si>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</si>
  <si>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</si>
  <si>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</si>
  <si>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</si>
  <si>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</si>
  <si>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</si>
  <si>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</si>
  <si>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</si>
  <si>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</si>
  <si>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</si>
  <si>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</si>
  <si>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</si>
  <si>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</si>
  <si>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</si>
  <si>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</si>
  <si>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</si>
  <si>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</si>
  <si>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</si>
  <si>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</si>
  <si>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</si>
  <si>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</si>
  <si>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</si>
  <si>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</si>
  <si>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</si>
  <si>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</si>
  <si>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</si>
  <si>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</si>
  <si>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</si>
  <si>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</si>
  <si>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</si>
  <si>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</si>
  <si>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</si>
  <si>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</si>
  <si>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</si>
  <si>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</si>
  <si>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</si>
  <si>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</si>
  <si>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</si>
  <si>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</si>
  <si>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</si>
  <si>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</si>
  <si>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</si>
  <si>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</si>
  <si>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</si>
  <si>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</si>
  <si>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</si>
  <si>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</si>
  <si>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</si>
  <si>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</si>
  <si>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</si>
  <si>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</si>
  <si>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</si>
  <si>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</si>
  <si>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</si>
  <si>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</si>
  <si>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</si>
  <si>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</si>
  <si>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</si>
  <si>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</si>
  <si>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</si>
  <si>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</si>
  <si>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</si>
  <si>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</si>
  <si>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</si>
  <si>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</si>
  <si>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</si>
  <si>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</si>
  <si>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</si>
  <si>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</si>
  <si>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</si>
  <si>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</si>
  <si>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</si>
  <si>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</si>
  <si>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</si>
  <si>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</si>
  <si>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</si>
  <si>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</si>
  <si>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</si>
  <si>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</si>
  <si>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</si>
  <si>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</si>
  <si>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</si>
  <si>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</si>
  <si>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</si>
  <si>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</si>
  <si>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</si>
  <si>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</si>
  <si>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</si>
  <si>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</si>
  <si>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</si>
  <si>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</si>
  <si>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</si>
  <si>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</si>
  <si>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</si>
  <si>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</si>
  <si>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</si>
  <si>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</si>
  <si>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</si>
  <si>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</si>
  <si>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</si>
  <si>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</si>
  <si>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</si>
  <si>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</si>
  <si>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</si>
  <si>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</si>
  <si>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</si>
  <si>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</si>
  <si>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</si>
  <si>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</si>
  <si>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</si>
  <si>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</si>
  <si>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</si>
  <si>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</si>
  <si>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</si>
  <si>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</si>
  <si>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</si>
  <si>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</si>
  <si>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</si>
  <si>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</si>
  <si>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</si>
  <si>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</si>
  <si>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</si>
  <si>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</si>
  <si>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</si>
  <si>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</si>
  <si>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</si>
  <si>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</si>
  <si>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</si>
  <si>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</si>
  <si>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</si>
  <si>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</si>
  <si>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</si>
  <si>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</si>
  <si>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</si>
  <si>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</si>
  <si>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</si>
  <si>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</si>
  <si>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</si>
  <si>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</si>
  <si>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</si>
  <si>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</si>
  <si>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</si>
  <si>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</si>
  <si>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</si>
  <si>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</si>
  <si>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</si>
  <si>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</si>
  <si>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</si>
  <si>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</si>
  <si>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</si>
  <si>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</si>
  <si>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</si>
  <si>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</si>
  <si>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</si>
  <si>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</si>
  <si>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</si>
  <si>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</si>
  <si>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</si>
  <si>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</si>
  <si>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</si>
  <si>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</si>
  <si>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</si>
  <si>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</si>
  <si>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</si>
  <si>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</si>
  <si>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</si>
  <si>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</si>
  <si>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</si>
  <si>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</si>
  <si>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</si>
  <si>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</si>
  <si>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</si>
  <si>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</si>
  <si>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</si>
  <si>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</si>
  <si>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</si>
  <si>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</si>
  <si>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</si>
  <si>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</si>
  <si>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</si>
  <si>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</si>
  <si>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</si>
  <si>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</si>
  <si>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</si>
  <si>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</si>
  <si>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</si>
  <si>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</si>
  <si>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</si>
  <si>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</si>
  <si>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</si>
  <si>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</si>
  <si>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</si>
  <si>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</si>
  <si>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</si>
  <si>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</si>
  <si>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</si>
  <si>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</si>
  <si>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</si>
  <si>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</si>
  <si>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</si>
  <si>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</si>
  <si>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</si>
  <si>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</si>
  <si>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</si>
  <si>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</si>
  <si>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</si>
  <si>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</si>
  <si>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</si>
  <si>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</si>
  <si>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</si>
  <si>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</si>
  <si>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</si>
  <si>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</si>
  <si>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</si>
  <si>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</si>
  <si>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</si>
  <si>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</si>
  <si>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</si>
  <si>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</si>
  <si>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</si>
  <si>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</si>
  <si>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</si>
  <si>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</si>
  <si>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</si>
  <si>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</si>
  <si>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</si>
  <si>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</si>
  <si>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</si>
  <si>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</si>
  <si>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</si>
  <si>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</si>
  <si>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</si>
  <si>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</si>
  <si>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</si>
  <si>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</si>
  <si>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</si>
  <si>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</si>
  <si>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</si>
  <si>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</si>
  <si>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</si>
  <si>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</si>
  <si>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</si>
  <si>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</si>
  <si>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</si>
  <si>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</si>
  <si>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</si>
  <si>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</si>
  <si>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</si>
  <si>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</si>
  <si>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</si>
  <si>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</si>
  <si>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</si>
  <si>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</si>
  <si>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</si>
  <si>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</si>
  <si>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</si>
  <si>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</si>
  <si>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</si>
  <si>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</si>
  <si>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</si>
  <si>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</si>
  <si>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</si>
  <si>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</si>
  <si>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</si>
  <si>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</si>
  <si>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</si>
  <si>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</si>
  <si>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</si>
  <si>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</si>
  <si>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</si>
  <si>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</si>
  <si>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</si>
  <si>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</si>
  <si>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</si>
  <si>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</si>
  <si>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</si>
  <si>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</si>
  <si>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</si>
  <si>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</si>
  <si>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</si>
  <si>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</si>
  <si>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</si>
  <si>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</si>
  <si>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</si>
  <si>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</si>
  <si>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</si>
  <si>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</si>
  <si>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</si>
  <si>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</si>
  <si>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</si>
  <si>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</si>
  <si>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</si>
  <si>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</si>
  <si>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</si>
  <si>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</si>
  <si>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</si>
  <si>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</si>
  <si>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</si>
  <si>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</si>
  <si>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</si>
  <si>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</si>
  <si>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</si>
  <si>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</si>
  <si>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</si>
  <si>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</si>
  <si>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</si>
  <si>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</si>
  <si>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</si>
  <si>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</si>
  <si>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</si>
  <si>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</si>
  <si>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</si>
  <si>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</si>
  <si>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</si>
  <si>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</si>
  <si>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</si>
  <si>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</si>
  <si>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</si>
  <si>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</si>
  <si>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</si>
  <si>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</si>
  <si>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</si>
  <si>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</si>
  <si>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</si>
  <si>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</si>
  <si>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</si>
  <si>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</si>
  <si>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</si>
  <si>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</si>
  <si>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</si>
  <si>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</si>
  <si>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</si>
  <si>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</si>
  <si>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</si>
  <si>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</si>
  <si>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</si>
  <si>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</si>
  <si>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</si>
  <si>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</si>
  <si>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</si>
  <si>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</si>
  <si>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</si>
  <si>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</si>
  <si>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</si>
  <si>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</si>
  <si>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</si>
  <si>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</si>
  <si>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</si>
  <si>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</si>
  <si>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</si>
  <si>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</si>
  <si>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</si>
  <si>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</si>
  <si>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</si>
  <si>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</si>
  <si>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</si>
  <si>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</si>
  <si>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</si>
  <si>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</si>
  <si>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</si>
  <si>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</si>
  <si>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</si>
  <si>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</si>
  <si>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</si>
  <si>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</si>
  <si>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</si>
  <si>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</si>
  <si>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</si>
  <si>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</si>
  <si>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</si>
  <si>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</si>
  <si>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</si>
  <si>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</si>
  <si>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</si>
  <si>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</si>
  <si>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</si>
  <si>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</si>
  <si>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</si>
  <si>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</si>
  <si>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</si>
  <si>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</si>
  <si>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</si>
  <si>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</si>
  <si>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</si>
  <si>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</si>
  <si>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</si>
  <si>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</si>
  <si>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</si>
  <si>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</si>
  <si>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</si>
  <si>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</si>
  <si>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</si>
  <si>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</si>
  <si>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</si>
  <si>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</si>
  <si>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</si>
  <si>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</si>
  <si>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</si>
  <si>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</si>
  <si>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</si>
  <si>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</si>
  <si>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</si>
  <si>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</si>
  <si>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</si>
  <si>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</si>
  <si>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</si>
  <si>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</si>
  <si>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</si>
  <si>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</si>
  <si>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</si>
  <si>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</si>
  <si>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</si>
  <si>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</si>
  <si>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</si>
  <si>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</si>
  <si>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</si>
  <si>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</si>
  <si>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</si>
  <si>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</si>
  <si>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</si>
  <si>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</si>
  <si>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</si>
  <si>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</si>
  <si>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</si>
  <si>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</si>
  <si>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</si>
  <si>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</si>
  <si>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</si>
  <si>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</si>
  <si>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</si>
  <si>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</si>
  <si>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</si>
  <si>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</si>
  <si>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</si>
  <si>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</si>
  <si>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</si>
  <si>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</si>
  <si>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</si>
  <si>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</si>
  <si>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</si>
  <si>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</si>
  <si>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</si>
  <si>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</si>
  <si>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</si>
  <si>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</si>
  <si>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</si>
  <si>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</si>
  <si>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</si>
  <si>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</si>
  <si>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</si>
  <si>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</si>
  <si>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</si>
  <si>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</si>
  <si>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</si>
  <si>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</si>
  <si>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</si>
  <si>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</si>
  <si>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</si>
  <si>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</si>
  <si>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</si>
  <si>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</si>
  <si>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</si>
  <si>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</si>
  <si>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</si>
  <si>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</si>
  <si>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</si>
  <si>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</si>
  <si>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</si>
  <si>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</si>
  <si>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</si>
  <si>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</si>
  <si>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</si>
  <si>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</si>
  <si>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</si>
  <si>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</si>
  <si>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</si>
  <si>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</si>
  <si>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</si>
  <si>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</si>
  <si>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</si>
  <si>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</si>
  <si>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</si>
  <si>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</si>
  <si>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</si>
  <si>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</si>
  <si>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</si>
  <si>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</si>
  <si>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</si>
  <si>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</si>
  <si>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</si>
  <si>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</si>
  <si>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</si>
  <si>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</si>
  <si>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</si>
  <si>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</si>
  <si>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</si>
  <si>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</si>
  <si>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</si>
  <si>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</si>
  <si>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</si>
  <si>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</si>
  <si>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</si>
  <si>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</si>
  <si>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</si>
  <si>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</si>
  <si>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</si>
  <si>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</si>
  <si>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</si>
  <si>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</si>
  <si>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</si>
  <si>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</si>
  <si>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</si>
  <si>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</si>
  <si>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</si>
  <si>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</si>
  <si>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</si>
  <si>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</si>
  <si>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</si>
  <si>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</si>
  <si>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</si>
  <si>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</si>
  <si>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</si>
  <si>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</si>
  <si>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</si>
  <si>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</si>
  <si>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</si>
  <si>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</si>
  <si>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</si>
  <si>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</si>
  <si>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</si>
  <si>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</si>
  <si>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</si>
  <si>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</si>
  <si>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</si>
  <si>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</si>
  <si>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</si>
  <si>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</si>
  <si>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</si>
  <si>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</si>
  <si>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</si>
  <si>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</si>
  <si>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</si>
  <si>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</si>
  <si>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</si>
  <si>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</si>
  <si>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</si>
  <si>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</si>
  <si>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</si>
  <si>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</si>
  <si>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</si>
  <si>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</si>
  <si>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</si>
  <si>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</si>
  <si>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</si>
  <si>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</si>
  <si>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</si>
  <si>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</si>
  <si>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</si>
  <si>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</si>
  <si>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</si>
  <si>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</si>
  <si>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</si>
  <si>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</si>
  <si>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</si>
  <si>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</si>
  <si>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</si>
  <si>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</si>
  <si>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</si>
  <si>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</si>
  <si>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</si>
  <si>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</si>
  <si>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</si>
  <si>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</si>
  <si>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</si>
  <si>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</si>
  <si>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</si>
  <si>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</si>
  <si>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</si>
  <si>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</si>
  <si>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</si>
  <si>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</si>
  <si>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</si>
  <si>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</si>
  <si>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</si>
  <si>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</si>
  <si>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</si>
  <si>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</si>
  <si>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</si>
  <si>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</si>
  <si>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</si>
  <si>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</si>
  <si>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</si>
  <si>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</si>
  <si>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</si>
  <si>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</si>
  <si>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</si>
  <si>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</si>
  <si>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</si>
  <si>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</si>
  <si>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</si>
  <si>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</si>
  <si>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</si>
  <si>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</si>
  <si>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</si>
  <si>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</si>
  <si>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</si>
  <si>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</si>
  <si>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</si>
  <si>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</si>
  <si>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</si>
  <si>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</si>
  <si>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</si>
  <si>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</si>
  <si>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</si>
  <si>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</si>
  <si>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</si>
  <si>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</si>
  <si>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</si>
  <si>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</si>
  <si>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</si>
  <si>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</si>
  <si>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</si>
  <si>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</si>
  <si>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</si>
  <si>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</si>
  <si>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</si>
  <si>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</si>
  <si>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</si>
  <si>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</si>
  <si>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</si>
  <si>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</si>
  <si>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</si>
  <si>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</si>
  <si>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</si>
  <si>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</si>
  <si>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</si>
  <si>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</si>
  <si>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</si>
  <si>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</si>
  <si>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</si>
  <si>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</si>
  <si>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</si>
  <si>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</si>
  <si>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</si>
  <si>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</si>
  <si>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</si>
  <si>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</si>
  <si>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</si>
  <si>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</si>
  <si>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</si>
  <si>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</si>
  <si>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</si>
  <si>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</si>
  <si>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</si>
  <si>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</si>
  <si>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</si>
  <si>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</si>
  <si>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</si>
  <si>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</si>
  <si>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</si>
  <si>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</si>
  <si>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</si>
  <si>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</si>
  <si>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</si>
  <si>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</si>
  <si>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</si>
  <si>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</si>
  <si>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</si>
  <si>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</si>
  <si>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</si>
  <si>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</si>
  <si>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</si>
  <si>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</si>
  <si>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</si>
  <si>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</si>
  <si>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</si>
  <si>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</si>
  <si>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</si>
  <si>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</si>
  <si>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</si>
  <si>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</si>
  <si>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</si>
  <si>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</si>
  <si>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</si>
  <si>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</si>
  <si>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</si>
  <si>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</si>
  <si>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</si>
  <si>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</si>
  <si>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</si>
  <si>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</si>
  <si>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</si>
  <si>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</si>
  <si>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</si>
  <si>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</si>
  <si>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</si>
  <si>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</si>
  <si>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</si>
  <si>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</si>
  <si>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</si>
  <si>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</si>
  <si>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</si>
  <si>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</si>
  <si>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</si>
  <si>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</si>
  <si>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</si>
  <si>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</si>
  <si>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</si>
  <si>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</si>
  <si>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</si>
  <si>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</si>
  <si>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</si>
  <si>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</si>
  <si>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</si>
  <si>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</si>
  <si>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</si>
  <si>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</si>
  <si>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</si>
  <si>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</si>
  <si>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</si>
  <si>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</si>
  <si>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</si>
  <si>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</si>
  <si>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</si>
  <si>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</si>
  <si>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</si>
  <si>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</si>
  <si>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</si>
  <si>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</si>
  <si>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</si>
  <si>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</si>
  <si>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</si>
  <si>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</si>
  <si>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</si>
  <si>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</si>
  <si>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</si>
  <si>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</si>
  <si>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</si>
  <si>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</si>
  <si>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</si>
  <si>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</si>
  <si>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</si>
  <si>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</si>
  <si>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</si>
  <si>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</si>
  <si>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</si>
  <si>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</si>
  <si>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</si>
  <si>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</si>
  <si>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</si>
  <si>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</si>
  <si>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</si>
  <si>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</si>
  <si>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</si>
  <si>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</si>
  <si>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</si>
  <si>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</si>
  <si>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</si>
  <si>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</si>
  <si>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</si>
  <si>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</si>
  <si>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</si>
  <si>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</si>
  <si>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</si>
  <si>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</si>
  <si>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</si>
  <si>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</si>
  <si>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</si>
  <si>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</si>
  <si>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</si>
  <si>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</si>
  <si>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</si>
  <si>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</si>
  <si>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</si>
  <si>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</si>
  <si>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</si>
  <si>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</si>
  <si>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</si>
  <si>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</si>
  <si>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</si>
  <si>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</si>
  <si>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</si>
  <si>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</si>
  <si>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</si>
  <si>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</si>
  <si>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</si>
  <si>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</si>
  <si>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</si>
  <si>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</si>
  <si>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</si>
  <si>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</si>
  <si>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</si>
  <si>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</si>
  <si>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</si>
  <si>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</si>
  <si>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</si>
  <si>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</si>
  <si>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</si>
  <si>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</si>
  <si>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</si>
  <si>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</si>
  <si>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</si>
  <si>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</si>
  <si>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</si>
  <si>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</si>
  <si>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</si>
  <si>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</si>
  <si>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</si>
  <si>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</si>
  <si>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</si>
  <si>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</si>
  <si>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</si>
  <si>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</si>
  <si>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</si>
  <si>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</si>
  <si>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</si>
  <si>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</si>
  <si>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</si>
  <si>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</si>
  <si>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</si>
  <si>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</si>
  <si>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</si>
  <si>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</si>
  <si>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</si>
  <si>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</si>
  <si>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</si>
  <si>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</si>
  <si>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</si>
  <si>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</si>
  <si>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</si>
  <si>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</si>
  <si>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</si>
  <si>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</si>
  <si>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</si>
  <si>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</si>
  <si>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</si>
  <si>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</si>
  <si>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</si>
  <si>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</si>
  <si>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</si>
  <si>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</si>
  <si>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</si>
  <si>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</si>
  <si>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</si>
  <si>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</si>
  <si>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</si>
  <si>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</si>
  <si>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</si>
  <si>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</si>
  <si>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</si>
  <si>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</si>
  <si>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</si>
  <si>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</si>
  <si>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</si>
  <si>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</si>
  <si>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</si>
  <si>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</si>
  <si>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</si>
  <si>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</si>
  <si>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</si>
  <si>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</si>
  <si>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</si>
  <si>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</si>
  <si>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</si>
  <si>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</si>
  <si>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</si>
  <si>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</si>
  <si>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</si>
  <si>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</si>
  <si>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</si>
  <si>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</si>
  <si>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</si>
  <si>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</si>
  <si>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</si>
  <si>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</si>
  <si>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</si>
  <si>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</si>
  <si>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</si>
  <si>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</si>
  <si>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</si>
  <si>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</si>
  <si>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</si>
  <si>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</si>
  <si>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</si>
  <si>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</si>
  <si>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</si>
  <si>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</si>
  <si>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</si>
  <si>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</si>
  <si>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</si>
  <si>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</si>
  <si>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</si>
  <si>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</si>
  <si>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</si>
  <si>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</si>
  <si>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</si>
  <si>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</si>
  <si>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</si>
  <si>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</si>
  <si>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</si>
  <si>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</si>
  <si>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</si>
  <si>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</si>
  <si>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</si>
  <si>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</si>
  <si>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</si>
  <si>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</si>
  <si>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</si>
  <si>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</si>
  <si>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</si>
  <si>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</si>
  <si>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</si>
  <si>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</si>
  <si>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</si>
  <si>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</si>
  <si>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</si>
  <si>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</si>
  <si>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</si>
  <si>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</si>
  <si>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</si>
  <si>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</si>
  <si>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</si>
  <si>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</si>
  <si>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</si>
  <si>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</si>
  <si>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</si>
  <si>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</si>
  <si>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</si>
  <si>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</si>
  <si>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</si>
  <si>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</si>
  <si>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</si>
  <si>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</si>
  <si>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</si>
  <si>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</si>
  <si>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</si>
  <si>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</si>
  <si>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</si>
  <si>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</si>
  <si>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</si>
  <si>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</si>
  <si>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</si>
  <si>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</si>
  <si>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</si>
  <si>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</si>
  <si>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</si>
  <si>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</si>
  <si>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</si>
  <si>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</si>
  <si>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</si>
  <si>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</si>
  <si>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</si>
  <si>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</si>
  <si>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</si>
  <si>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</si>
  <si>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</si>
  <si>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</si>
  <si>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</si>
  <si>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</si>
  <si>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</si>
  <si>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</si>
  <si>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</si>
  <si>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</si>
  <si>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</si>
  <si>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</si>
  <si>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</si>
  <si>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</si>
  <si>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</si>
  <si>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</si>
  <si>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</si>
  <si>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</si>
  <si>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</si>
  <si>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</si>
  <si>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</si>
  <si>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</si>
  <si>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</si>
  <si>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</si>
  <si>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</si>
  <si>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</si>
  <si>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</si>
  <si>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</si>
  <si>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</si>
  <si>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</si>
  <si>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</si>
  <si>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</si>
  <si>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</si>
  <si>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</si>
  <si>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</si>
  <si>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</si>
  <si>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</si>
  <si>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</si>
  <si>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</si>
  <si>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</si>
  <si>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</si>
  <si>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</si>
  <si>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</si>
  <si>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</si>
  <si>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</si>
  <si>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</si>
  <si>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</si>
  <si>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</si>
  <si>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</si>
  <si>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</si>
  <si>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</si>
  <si>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</si>
  <si>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</si>
  <si>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</si>
  <si>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</si>
  <si>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</si>
  <si>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</si>
  <si>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</si>
  <si>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</si>
  <si>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</si>
  <si>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</si>
  <si>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</si>
  <si>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</si>
  <si>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</si>
  <si>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</si>
  <si>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</si>
  <si>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</si>
  <si>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</si>
  <si>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</si>
  <si>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</si>
  <si>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</si>
  <si>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</si>
  <si>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</si>
  <si>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</si>
  <si>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</si>
  <si>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</si>
  <si>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</si>
  <si>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</si>
  <si>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</si>
  <si>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</si>
  <si>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</si>
  <si>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</si>
  <si>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</si>
  <si>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</si>
  <si>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</si>
  <si>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</si>
  <si>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</si>
  <si>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</si>
  <si>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</si>
  <si>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</si>
  <si>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</si>
  <si>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</si>
  <si>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</si>
  <si>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</si>
  <si>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</si>
  <si>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</si>
  <si>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</si>
  <si>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</si>
  <si>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</si>
  <si>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</si>
  <si>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</si>
  <si>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</si>
  <si>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</si>
  <si>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</si>
  <si>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</si>
  <si>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</si>
  <si>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</si>
  <si>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</si>
  <si>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</si>
  <si>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</si>
  <si>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</si>
  <si>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</si>
  <si>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</si>
  <si>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</si>
  <si>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</si>
  <si>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</si>
  <si>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</si>
  <si>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</si>
  <si>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</si>
  <si>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</si>
  <si>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</si>
  <si>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</si>
  <si>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</si>
  <si>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</si>
  <si>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</si>
  <si>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</si>
  <si>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</si>
  <si>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</si>
  <si>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</si>
  <si>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</si>
  <si>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</si>
  <si>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</si>
  <si>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</si>
  <si>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</si>
  <si>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</si>
  <si>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</si>
  <si>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</si>
  <si>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</si>
  <si>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</si>
  <si>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</si>
  <si>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</si>
  <si>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</si>
  <si>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</si>
  <si>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</si>
  <si>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</si>
  <si>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</si>
  <si>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</si>
  <si>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</si>
  <si>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</si>
  <si>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</si>
  <si>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</si>
  <si>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</si>
  <si>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</si>
  <si>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</si>
  <si>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</si>
  <si>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</si>
  <si>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</si>
  <si>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</si>
  <si>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</si>
  <si>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</si>
  <si>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</si>
  <si>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</si>
  <si>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</si>
  <si>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</si>
  <si>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</si>
  <si>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</si>
  <si>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</si>
  <si>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</si>
  <si>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</si>
  <si>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</si>
  <si>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</si>
  <si>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</si>
  <si>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</si>
  <si>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</si>
  <si>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</si>
  <si>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</si>
  <si>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</si>
  <si>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</si>
  <si>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</si>
  <si>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</si>
  <si>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</si>
  <si>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</si>
  <si>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</si>
  <si>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</si>
  <si>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</si>
  <si>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</si>
  <si>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</si>
  <si>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</si>
  <si>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</si>
  <si>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</si>
  <si>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</si>
  <si>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</si>
  <si>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</si>
  <si>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</si>
  <si>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</si>
  <si>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</si>
  <si>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</si>
  <si>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</si>
  <si>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</si>
  <si>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</si>
  <si>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</si>
  <si>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</si>
  <si>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</si>
  <si>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</si>
  <si>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</si>
  <si>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</si>
  <si>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</si>
  <si>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</si>
  <si>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</si>
  <si>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</si>
  <si>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</si>
  <si>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</si>
  <si>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</si>
  <si>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</si>
  <si>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</si>
  <si>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</si>
  <si>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</si>
  <si>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</si>
  <si>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</si>
  <si>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</si>
  <si>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</si>
  <si>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</si>
  <si>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</si>
  <si>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</si>
  <si>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</si>
  <si>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</si>
  <si>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</si>
  <si>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</si>
  <si>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</si>
  <si>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</si>
  <si>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</si>
  <si>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</si>
  <si>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</si>
  <si>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</si>
  <si>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</si>
  <si>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</si>
  <si>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</si>
  <si>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</si>
  <si>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</si>
  <si>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</si>
  <si>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</si>
  <si>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</si>
  <si>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</si>
  <si>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</si>
  <si>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</si>
  <si>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</si>
  <si>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</si>
  <si>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</si>
  <si>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</si>
  <si>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</si>
  <si>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</si>
  <si>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</si>
  <si>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</si>
  <si>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</si>
  <si>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</si>
  <si>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</si>
  <si>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</si>
  <si>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</si>
  <si>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</si>
  <si>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</si>
  <si>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</si>
  <si>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</si>
  <si>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</si>
  <si>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</si>
  <si>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</si>
  <si>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</si>
  <si>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</si>
  <si>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</si>
  <si>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</si>
  <si>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</si>
  <si>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</si>
  <si>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</si>
  <si>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</si>
  <si>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</si>
  <si>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</si>
  <si>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</si>
  <si>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</si>
  <si>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</si>
  <si>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</si>
  <si>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</si>
  <si>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</si>
  <si>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</si>
  <si>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</si>
  <si>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</si>
  <si>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</si>
  <si>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</si>
  <si>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</si>
  <si>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</si>
  <si>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</si>
  <si>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</si>
  <si>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</si>
  <si>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</si>
  <si>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</si>
  <si>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</si>
  <si>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</si>
  <si>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</si>
  <si>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</si>
  <si>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</si>
  <si>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</si>
  <si>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</si>
  <si>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</si>
  <si>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</si>
  <si>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</si>
  <si>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</si>
  <si>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</si>
  <si>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</si>
  <si>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</si>
  <si>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</si>
  <si>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</si>
  <si>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</si>
  <si>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</si>
  <si>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</si>
  <si>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</si>
  <si>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</si>
  <si>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</si>
  <si>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</si>
  <si>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</si>
  <si>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</si>
  <si>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</si>
  <si>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</si>
  <si>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</si>
  <si>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</si>
  <si>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</si>
  <si>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</si>
  <si>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</si>
  <si>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</si>
  <si>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</si>
  <si>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</si>
  <si>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</si>
  <si>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</si>
  <si>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</si>
  <si>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</si>
  <si>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</si>
  <si>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</si>
  <si>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</si>
  <si>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</si>
  <si>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</si>
  <si>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</si>
  <si>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</si>
  <si>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</si>
  <si>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</si>
  <si>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</si>
  <si>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</si>
  <si>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</si>
  <si>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</si>
  <si>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</si>
  <si>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</si>
  <si>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</si>
  <si>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</si>
  <si>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</si>
  <si>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</si>
  <si>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</si>
  <si>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</si>
  <si>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</si>
  <si>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</si>
  <si>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</si>
  <si>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</si>
  <si>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</si>
  <si>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</si>
  <si>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</si>
  <si>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</si>
  <si>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</si>
  <si>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</si>
  <si>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</si>
  <si>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</si>
  <si>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</si>
  <si>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</si>
  <si>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</si>
  <si>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</si>
  <si>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</si>
  <si>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</si>
  <si>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</si>
  <si>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</si>
  <si>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</si>
  <si>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</si>
  <si>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</si>
  <si>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</si>
  <si>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</si>
  <si>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</si>
  <si>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</si>
  <si>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</si>
  <si>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</si>
  <si>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</si>
  <si>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</si>
  <si>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</si>
  <si>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</si>
  <si>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</si>
  <si>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</si>
  <si>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</si>
  <si>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</si>
  <si>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</si>
  <si>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</si>
  <si>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</si>
  <si>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</si>
  <si>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</si>
  <si>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</si>
  <si>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</si>
  <si>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</si>
  <si>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</si>
  <si>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</si>
  <si>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</si>
  <si>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</si>
  <si>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</si>
  <si>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</si>
  <si>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</si>
  <si>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</si>
  <si>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</si>
  <si>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</si>
  <si>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</si>
  <si>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</si>
  <si>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</si>
  <si>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</si>
  <si>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</si>
  <si>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</si>
  <si>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</si>
  <si>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</si>
  <si>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</si>
  <si>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</si>
  <si>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</si>
  <si>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</si>
  <si>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</si>
  <si>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</si>
  <si>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</si>
  <si>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</si>
  <si>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</si>
  <si>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</si>
  <si>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</si>
  <si>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</si>
  <si>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</si>
  <si>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</si>
  <si>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</si>
  <si>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</si>
  <si>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</si>
  <si>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</si>
  <si>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</si>
  <si>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</si>
  <si>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</si>
  <si>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</si>
  <si>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</si>
  <si>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</si>
  <si>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</si>
  <si>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</si>
  <si>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</si>
  <si>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</si>
  <si>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</si>
  <si>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</si>
  <si>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</si>
  <si>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</si>
  <si>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</si>
  <si>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</si>
  <si>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</si>
  <si>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</si>
  <si>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</si>
  <si>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</si>
  <si>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</si>
  <si>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</si>
  <si>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</si>
  <si>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</si>
  <si>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</si>
  <si>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</si>
  <si>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</si>
  <si>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</si>
  <si>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</si>
  <si>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</si>
  <si>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</si>
  <si>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</si>
  <si>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</si>
  <si>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</si>
  <si>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</si>
  <si>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</si>
  <si>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</si>
  <si>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</si>
  <si>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</si>
  <si>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</si>
  <si>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</si>
  <si>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</si>
  <si>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</si>
  <si>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</si>
  <si>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</si>
  <si>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</si>
  <si>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</si>
  <si>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</si>
  <si>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</si>
  <si>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</si>
  <si>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</si>
  <si>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</si>
  <si>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</si>
  <si>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</si>
  <si>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</si>
  <si>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</si>
  <si>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</si>
  <si>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</si>
  <si>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</si>
  <si>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</si>
  <si>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</si>
  <si>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</si>
  <si>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</si>
  <si>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</si>
  <si>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</si>
  <si>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</si>
  <si>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</si>
  <si>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</si>
  <si>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</si>
  <si>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</si>
  <si>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</si>
  <si>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</si>
  <si>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</si>
  <si>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</si>
  <si>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</si>
  <si>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</si>
  <si>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</si>
  <si>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</si>
  <si>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</si>
  <si>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</si>
  <si>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</si>
  <si>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</si>
  <si>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</si>
  <si>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</si>
  <si>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</si>
  <si>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</si>
  <si>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</si>
  <si>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</si>
  <si>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</si>
  <si>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</si>
  <si>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</si>
  <si>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</si>
  <si>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</si>
  <si>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</si>
  <si>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</si>
  <si>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</si>
  <si>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</si>
  <si>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</si>
  <si>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</si>
  <si>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</si>
  <si>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</si>
  <si>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</si>
  <si>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</si>
  <si>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</si>
  <si>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</si>
  <si>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</si>
  <si>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</si>
  <si>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</si>
  <si>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</si>
  <si>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</si>
  <si>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</si>
  <si>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</si>
  <si>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</si>
  <si>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</si>
  <si>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</si>
  <si>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</si>
  <si>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</si>
  <si>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</si>
  <si>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</si>
  <si>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</si>
  <si>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</si>
  <si>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</si>
  <si>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</si>
  <si>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</si>
  <si>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</si>
  <si>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</si>
  <si>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</si>
  <si>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</si>
  <si>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</si>
  <si>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</si>
  <si>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</si>
  <si>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</si>
  <si>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</si>
  <si>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</si>
  <si>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</si>
  <si>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</si>
  <si>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</si>
  <si>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</si>
  <si>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</si>
  <si>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</si>
  <si>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</si>
  <si>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</si>
  <si>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</si>
  <si>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</si>
  <si>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</si>
  <si>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</si>
  <si>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</si>
  <si>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</si>
  <si>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</si>
  <si>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</si>
  <si>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</si>
  <si>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</si>
  <si>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</si>
  <si>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</si>
  <si>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</si>
  <si>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</si>
  <si>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</si>
  <si>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</si>
  <si>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</si>
  <si>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</si>
  <si>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</si>
  <si>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</si>
  <si>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</si>
  <si>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</si>
  <si>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</si>
  <si>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</si>
  <si>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</si>
  <si>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</si>
  <si>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</si>
  <si>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</si>
  <si>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</si>
  <si>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</si>
  <si>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</si>
  <si>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</si>
  <si>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</si>
  <si>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</si>
  <si>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</si>
  <si>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</si>
  <si>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</si>
  <si>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</si>
  <si>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</si>
  <si>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</si>
  <si>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</si>
  <si>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</si>
  <si>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</si>
  <si>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</si>
  <si>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</si>
  <si>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</si>
  <si>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</si>
  <si>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</si>
  <si>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</si>
  <si>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</si>
  <si>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</si>
  <si>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</si>
  <si>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</si>
  <si>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</si>
  <si>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</si>
  <si>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</si>
  <si>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</si>
  <si>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</si>
  <si>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</si>
  <si>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</si>
  <si>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</si>
  <si>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</si>
  <si>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</si>
  <si>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</si>
  <si>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</si>
  <si>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</si>
  <si>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</si>
  <si>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</si>
  <si>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</si>
  <si>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</si>
  <si>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</si>
  <si>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</si>
  <si>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</si>
  <si>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</si>
  <si>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</si>
  <si>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</si>
  <si>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</si>
  <si>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</si>
  <si>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</si>
  <si>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</si>
  <si>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</si>
  <si>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</si>
  <si>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</si>
  <si>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</si>
  <si>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</si>
  <si>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</si>
  <si>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</si>
  <si>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</si>
  <si>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</si>
  <si>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</si>
  <si>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</si>
  <si>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</si>
  <si>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</si>
  <si>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</si>
  <si>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</si>
  <si>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</si>
  <si>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</si>
  <si>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</si>
  <si>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</si>
  <si>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</si>
  <si>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</si>
  <si>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</si>
  <si>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</si>
  <si>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</si>
  <si>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</si>
  <si>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</si>
  <si>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</si>
  <si>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</si>
  <si>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</si>
  <si>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</si>
  <si>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</si>
  <si>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</si>
  <si>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</si>
  <si>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</si>
  <si>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</si>
  <si>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</si>
  <si>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</si>
  <si>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</si>
  <si>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</si>
  <si>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</si>
  <si>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</si>
  <si>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</si>
  <si>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</si>
  <si>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</si>
  <si>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</si>
  <si>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</si>
  <si>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</si>
  <si>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</si>
  <si>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</si>
  <si>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</si>
  <si>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</si>
  <si>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</si>
  <si>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</si>
  <si>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</si>
  <si>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</si>
  <si>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</si>
  <si>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</si>
  <si>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</si>
  <si>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</si>
  <si>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</si>
  <si>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</si>
  <si>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</si>
  <si>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</si>
  <si>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</si>
  <si>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</si>
  <si>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</si>
  <si>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</si>
  <si>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</si>
  <si>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</si>
  <si>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</si>
  <si>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</si>
  <si>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</si>
  <si>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</si>
  <si>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</si>
  <si>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</si>
  <si>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</si>
  <si>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</si>
  <si>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</si>
  <si>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</si>
  <si>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</si>
  <si>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</si>
  <si>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</si>
  <si>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</si>
  <si>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</si>
  <si>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</si>
  <si>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</si>
  <si>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</si>
  <si>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</si>
  <si>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</si>
  <si>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</si>
  <si>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</si>
  <si>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</si>
  <si>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</si>
  <si>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</si>
  <si>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</si>
  <si>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</si>
  <si>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</si>
  <si>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</si>
  <si>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</si>
  <si>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</si>
  <si>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</si>
  <si>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</si>
  <si>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</si>
  <si>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</si>
  <si>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</si>
  <si>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</si>
  <si>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</si>
  <si>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</si>
  <si>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</si>
  <si>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</si>
  <si>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</si>
  <si>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</si>
  <si>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</si>
  <si>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</si>
  <si>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</si>
  <si>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</si>
  <si>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</si>
  <si>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</si>
  <si>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</si>
  <si>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</si>
  <si>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</si>
  <si>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</si>
  <si>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</si>
  <si>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</si>
  <si>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</si>
  <si>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</si>
  <si>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</si>
  <si>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</si>
  <si>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</si>
  <si>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</si>
  <si>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</si>
  <si>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</si>
  <si>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</si>
  <si>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</si>
  <si>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</si>
  <si>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</si>
  <si>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</si>
  <si>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</si>
  <si>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</si>
  <si>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</si>
  <si>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</si>
  <si>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</si>
  <si>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</si>
  <si>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</si>
  <si>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</si>
  <si>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</si>
  <si>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</si>
  <si>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</si>
  <si>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</si>
  <si>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</si>
  <si>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</si>
  <si>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</si>
  <si>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</si>
  <si>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</si>
  <si>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</si>
  <si>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</si>
  <si>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</si>
  <si>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</si>
  <si>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</si>
  <si>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</si>
  <si>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</si>
  <si>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</si>
  <si>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</si>
  <si>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</si>
  <si>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</si>
  <si>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</si>
  <si>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</si>
  <si>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</si>
  <si>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</si>
  <si>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</si>
  <si>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</si>
  <si>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</si>
  <si>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</si>
  <si>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</si>
  <si>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</si>
  <si>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</si>
  <si>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</si>
  <si>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</si>
  <si>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</si>
  <si>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</si>
  <si>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</si>
  <si>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</si>
  <si>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</si>
  <si>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</si>
  <si>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</si>
  <si>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</si>
  <si>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</si>
  <si>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</si>
  <si>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</si>
  <si>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</si>
  <si>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</si>
  <si>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</si>
  <si>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</si>
  <si>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</si>
  <si>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</si>
  <si>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</si>
  <si>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</si>
  <si>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</si>
  <si>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</si>
  <si>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</si>
  <si>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</si>
  <si>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</si>
  <si>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</si>
  <si>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</si>
  <si>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</si>
  <si>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</si>
  <si>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</si>
  <si>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</si>
  <si>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</si>
  <si>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</si>
  <si>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</si>
  <si>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</si>
  <si>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</si>
  <si>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</si>
  <si>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</si>
  <si>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</si>
  <si>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</si>
  <si>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</si>
  <si>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</si>
  <si>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</si>
  <si>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</si>
  <si>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</si>
  <si>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</si>
  <si>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</si>
  <si>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</si>
  <si>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</si>
  <si>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</si>
  <si>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</si>
  <si>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</si>
  <si>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</si>
  <si>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</si>
  <si>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</si>
  <si>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</si>
  <si>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</si>
  <si>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</si>
  <si>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</si>
  <si>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</si>
  <si>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</si>
  <si>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</si>
  <si>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</si>
  <si>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</si>
  <si>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</si>
  <si>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</si>
  <si>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</si>
  <si>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</si>
  <si>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</si>
  <si>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</si>
  <si>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</si>
  <si>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</si>
  <si>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</si>
  <si>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</si>
  <si>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</si>
  <si>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</si>
  <si>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</si>
  <si>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</si>
  <si>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</si>
  <si>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</si>
  <si>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</si>
  <si>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</si>
  <si>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</si>
  <si>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</si>
  <si>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</si>
  <si>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</si>
  <si>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</si>
  <si>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</si>
  <si>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</si>
  <si>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</si>
  <si>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</si>
  <si>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</si>
  <si>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</si>
  <si>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</si>
  <si>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</si>
  <si>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</si>
  <si>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</si>
  <si>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</si>
  <si>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</si>
  <si>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</si>
  <si>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</si>
  <si>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</si>
  <si>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</si>
  <si>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</si>
  <si>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</si>
  <si>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</si>
  <si>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</si>
  <si>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</si>
  <si>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</si>
  <si>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</si>
  <si>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</si>
  <si>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</si>
  <si>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</si>
  <si>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</si>
  <si>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</si>
  <si>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</si>
  <si>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</si>
  <si>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</si>
  <si>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</si>
  <si>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</si>
  <si>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</si>
  <si>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</si>
  <si>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</si>
  <si>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</si>
  <si>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</si>
  <si>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</si>
  <si>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</si>
  <si>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</si>
  <si>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</si>
  <si>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</si>
  <si>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</si>
  <si>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</si>
  <si>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</si>
  <si>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</si>
  <si>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</si>
  <si>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</si>
  <si>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</si>
  <si>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</si>
  <si>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</si>
  <si>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</si>
  <si>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</si>
  <si>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</si>
  <si>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</si>
  <si>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</si>
  <si>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</si>
  <si>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</si>
  <si>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</si>
  <si>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</si>
  <si>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</si>
  <si>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</si>
  <si>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</si>
  <si>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</si>
  <si>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</si>
  <si>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</si>
  <si>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</si>
  <si>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</si>
  <si>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</si>
  <si>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</si>
  <si>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</si>
  <si>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</si>
  <si>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</si>
  <si>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</si>
  <si>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</si>
  <si>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</si>
  <si>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</si>
  <si>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</si>
  <si>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</si>
  <si>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</si>
  <si>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</si>
  <si>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</si>
  <si>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</si>
  <si>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</si>
  <si>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</si>
  <si>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</si>
  <si>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</si>
  <si>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</si>
  <si>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</si>
  <si>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</si>
  <si>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</si>
  <si>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</si>
  <si>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</si>
  <si>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</si>
  <si>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</si>
  <si>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</si>
  <si>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</si>
  <si>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</si>
  <si>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</si>
  <si>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</si>
  <si>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</si>
  <si>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</si>
  <si>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</si>
  <si>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</si>
  <si>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</si>
  <si>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</si>
  <si>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</si>
  <si>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</si>
  <si>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</si>
  <si>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</si>
  <si>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</si>
  <si>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</si>
  <si>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</si>
  <si>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</si>
  <si>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</si>
  <si>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</si>
  <si>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</si>
  <si>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</si>
  <si>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</si>
  <si>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</si>
  <si>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</si>
  <si>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</si>
  <si>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</si>
  <si>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</si>
  <si>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</si>
  <si>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</si>
  <si>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</si>
  <si>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</si>
  <si>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</si>
  <si>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</si>
  <si>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</si>
  <si>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</si>
  <si>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</si>
  <si>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</si>
  <si>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</si>
  <si>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</si>
  <si>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</si>
  <si>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</si>
  <si>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</si>
  <si>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</si>
  <si>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</si>
  <si>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</si>
  <si>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</si>
  <si>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</si>
  <si>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</si>
  <si>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</si>
  <si>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</si>
  <si>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</si>
  <si>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</si>
  <si>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</si>
  <si>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</si>
  <si>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</si>
  <si>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</si>
  <si>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</si>
  <si>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</si>
  <si>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</si>
  <si>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</si>
  <si>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</si>
  <si>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</si>
  <si>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</si>
  <si>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</si>
  <si>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</si>
  <si>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</si>
  <si>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</si>
  <si>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</si>
  <si>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</si>
  <si>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</si>
  <si>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</si>
  <si>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</si>
  <si>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</si>
  <si>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</si>
  <si>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</si>
  <si>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</si>
  <si>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</si>
  <si>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</si>
  <si>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</si>
  <si>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</si>
  <si>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</si>
  <si>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</si>
  <si>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</si>
  <si>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</si>
  <si>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</si>
  <si>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</si>
  <si>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</si>
  <si>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</si>
  <si>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</si>
  <si>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</si>
  <si>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</si>
  <si>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</si>
  <si>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</si>
  <si>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</si>
  <si>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</si>
  <si>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</si>
  <si>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</si>
  <si>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</si>
  <si>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</si>
  <si>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</si>
  <si>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</si>
  <si>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</si>
  <si>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</si>
  <si>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</si>
  <si>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</si>
  <si>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</si>
  <si>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</si>
  <si>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</si>
  <si>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</si>
  <si>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</si>
  <si>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</si>
  <si>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</si>
  <si>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</si>
  <si>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</si>
  <si>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</si>
  <si>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</si>
  <si>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</si>
  <si>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</si>
  <si>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</si>
  <si>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</si>
  <si>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</si>
  <si>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</si>
  <si>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</si>
  <si>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</si>
  <si>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</si>
  <si>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</si>
  <si>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</si>
  <si>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</si>
  <si>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</si>
  <si>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</si>
  <si>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</si>
  <si>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</si>
  <si>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</si>
  <si>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</si>
  <si>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</si>
  <si>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</si>
  <si>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</si>
  <si>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</si>
  <si>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</si>
  <si>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</si>
  <si>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</si>
  <si>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</si>
  <si>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</si>
  <si>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</si>
  <si>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</si>
  <si>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</si>
  <si>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</si>
  <si>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</si>
  <si>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</si>
  <si>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</si>
  <si>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</si>
  <si>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</si>
  <si>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</si>
  <si>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</si>
  <si>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</si>
  <si>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</si>
  <si>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</si>
  <si>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</si>
  <si>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</si>
  <si>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</si>
  <si>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</si>
  <si>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</si>
  <si>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</si>
  <si>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</si>
  <si>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</si>
  <si>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</si>
  <si>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</si>
  <si>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</si>
  <si>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</si>
  <si>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</si>
  <si>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</si>
  <si>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</si>
  <si>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</si>
  <si>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</si>
  <si>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</si>
  <si>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</si>
  <si>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</si>
  <si>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</si>
  <si>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</si>
  <si>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</si>
  <si>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</si>
  <si>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</si>
  <si>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</si>
  <si>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</si>
  <si>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</si>
  <si>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</si>
  <si>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</si>
  <si>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</si>
  <si>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</si>
  <si>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</si>
  <si>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</si>
  <si>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</si>
  <si>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</si>
  <si>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</si>
  <si>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</si>
  <si>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</si>
  <si>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</si>
  <si>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</si>
  <si>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</si>
  <si>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</si>
  <si>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</si>
  <si>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</si>
  <si>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</si>
  <si>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</si>
  <si>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</si>
  <si>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</si>
  <si>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</si>
  <si>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</si>
  <si>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</si>
  <si>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</si>
  <si>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</si>
  <si>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</si>
  <si>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</si>
  <si>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</si>
  <si>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</si>
  <si>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</si>
  <si>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</si>
  <si>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</si>
  <si>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</si>
  <si>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</si>
  <si>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</si>
  <si>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</si>
  <si>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</si>
  <si>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</si>
  <si>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</si>
  <si>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</si>
  <si>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</si>
  <si>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</si>
  <si>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</si>
  <si>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</si>
  <si>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</si>
  <si>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</si>
  <si>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</si>
  <si>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</si>
  <si>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</si>
  <si>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</si>
  <si>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</si>
  <si>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</si>
  <si>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</si>
  <si>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</si>
  <si>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</si>
  <si>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</si>
  <si>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</si>
  <si>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</si>
  <si>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</si>
  <si>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</si>
  <si>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</si>
  <si>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</si>
  <si>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</si>
  <si>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</si>
  <si>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</si>
  <si>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</si>
  <si>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</si>
  <si>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</si>
  <si>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</si>
  <si>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</si>
  <si>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</si>
  <si>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</si>
  <si>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</si>
  <si>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</si>
  <si>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</si>
  <si>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</si>
  <si>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</si>
  <si>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</si>
  <si>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</si>
  <si>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</si>
  <si>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</si>
  <si>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</si>
  <si>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</si>
  <si>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</si>
  <si>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</si>
  <si>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</si>
  <si>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</si>
  <si>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</si>
  <si>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</si>
  <si>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</si>
  <si>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</si>
  <si>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</si>
  <si>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</si>
  <si>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</si>
  <si>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</si>
  <si>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</si>
  <si>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</si>
  <si>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</si>
  <si>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</si>
  <si>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</si>
  <si>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</si>
  <si>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</si>
  <si>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</si>
  <si>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</si>
  <si>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</si>
  <si>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</si>
  <si>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</si>
  <si>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</si>
  <si>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</si>
  <si>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</si>
  <si>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</si>
  <si>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</si>
  <si>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</si>
  <si>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</si>
  <si>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</si>
  <si>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</si>
  <si>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</si>
  <si>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</si>
  <si>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</si>
  <si>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</si>
  <si>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</si>
  <si>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</si>
  <si>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</si>
  <si>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</si>
  <si>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</si>
  <si>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</si>
  <si>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</si>
  <si>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</si>
  <si>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</si>
  <si>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</si>
  <si>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</si>
  <si>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</si>
  <si>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</si>
  <si>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</si>
  <si>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</si>
  <si>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</si>
  <si>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</si>
  <si>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</si>
  <si>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</si>
  <si>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</si>
  <si>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</si>
  <si>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</si>
  <si>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</si>
  <si>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</si>
  <si>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</si>
  <si>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</si>
  <si>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</si>
  <si>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</si>
  <si>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</si>
  <si>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</si>
  <si>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</si>
  <si>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</si>
  <si>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</si>
  <si>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</si>
  <si>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</si>
  <si>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</si>
  <si>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</si>
  <si>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</si>
  <si>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</si>
  <si>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</si>
  <si>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</si>
  <si>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</si>
  <si>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</si>
  <si>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</si>
  <si>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</si>
  <si>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</si>
  <si>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</si>
  <si>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</si>
  <si>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</si>
  <si>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</si>
  <si>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</si>
  <si>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</si>
  <si>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</si>
  <si>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</si>
  <si>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</si>
  <si>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</si>
  <si>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</si>
  <si>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</si>
  <si>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</si>
  <si>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</si>
  <si>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</si>
  <si>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</si>
  <si>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</si>
  <si>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</si>
  <si>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</si>
  <si>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</si>
  <si>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</si>
  <si>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</si>
  <si>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</si>
  <si>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</si>
  <si>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</si>
  <si>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</si>
  <si>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</si>
  <si>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</si>
  <si>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</si>
  <si>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</si>
  <si>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</si>
  <si>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</si>
  <si>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</si>
  <si>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</si>
  <si>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</si>
  <si>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</si>
  <si>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</si>
  <si>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</si>
  <si>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</si>
  <si>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</si>
  <si>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</si>
  <si>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</si>
  <si>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</si>
  <si>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</si>
  <si>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</si>
  <si>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</si>
  <si>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</si>
  <si>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</si>
  <si>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</si>
  <si>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</si>
  <si>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</si>
  <si>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</si>
  <si>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</si>
  <si>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</si>
  <si>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</si>
  <si>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</si>
  <si>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</si>
  <si>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</si>
  <si>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</si>
  <si>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</si>
  <si>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</si>
  <si>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</si>
  <si>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</si>
  <si>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</si>
  <si>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</si>
  <si>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</si>
  <si>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</si>
  <si>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</si>
  <si>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</si>
  <si>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</si>
  <si>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</si>
  <si>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</si>
  <si>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</si>
  <si>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</si>
  <si>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</si>
  <si>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</si>
  <si>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</si>
  <si>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</si>
  <si>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</si>
  <si>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</si>
  <si>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</si>
  <si>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</si>
  <si>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</si>
  <si>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</si>
  <si>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</si>
  <si>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</si>
  <si>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</si>
  <si>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</si>
  <si>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</si>
  <si>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</si>
  <si>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</si>
  <si>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</si>
  <si>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</si>
  <si>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</si>
  <si>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</si>
  <si>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</si>
  <si>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</si>
  <si>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</si>
  <si>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</si>
  <si>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</si>
  <si>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</si>
  <si>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</si>
  <si>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</si>
  <si>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</si>
  <si>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</si>
  <si>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</si>
  <si>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</si>
  <si>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</si>
  <si>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</si>
  <si>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</si>
  <si>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</si>
  <si>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</si>
  <si>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</si>
  <si>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</si>
  <si>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</si>
  <si>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</si>
  <si>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</si>
  <si>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</si>
  <si>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</si>
  <si>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</si>
  <si>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</si>
  <si>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</si>
  <si>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</si>
  <si>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</si>
  <si>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</si>
  <si>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</si>
  <si>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</si>
  <si>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</si>
  <si>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90 mins</t>
  </si>
  <si>
    <t>PCM-20251207-00000700</t>
  </si>
  <si>
    <t>60 mins</t>
  </si>
  <si>
    <t xml:space="preserve">NO PCM </t>
  </si>
  <si>
    <t>70 mins</t>
  </si>
  <si>
    <t>PCM-20251207-00000728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</si>
  <si>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</si>
  <si>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</si>
  <si>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</si>
  <si>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</si>
  <si>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</si>
  <si>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</si>
  <si>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</si>
  <si>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</si>
  <si>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</si>
  <si>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</si>
  <si>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</si>
  <si>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PCM-20251207-00000618</t>
  </si>
  <si>
    <t>sceco team working to replace sceco transformer, site located in narrow street and team facing parking issue to connect PG</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</si>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</sst>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335.49872349537327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45998.447149421299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45998.447149421299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45998.447149421299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45998.447149421299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45998.447149421299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45998.447149421299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45998.447149421299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45998.447149421299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45998.447149421299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45998.447149421299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45998.447149421299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45998.447149421299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45998.447149421299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45998.447149421299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45998.447149421299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45998.447149421299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45998.447149421299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45998.447149421299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45998.447149421299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45998.447149421299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45998.447149421299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45998.447149421299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45998.447149421299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45998.447149421299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45998.447149421299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45998.447149421299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45998.447149421299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45998.447149421299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45998.447149421299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45998.447149421299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45998.447149421299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45998.447149421299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45998.447149421299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45998.447149421299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45998.447149421299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45998.447149421299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45998.447149421299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45998.447149421299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45998.447149421299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45998.447149421299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45998.447149421299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45998.447149421299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45998.447149421299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45998.447149421299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45998.447149421299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45998.447149421299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45998.447149421299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45998.447149421299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45998.447149421299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45998.447149421299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45998.447149421299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45998.447149421299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45998.447149421299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45998.447149421299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45998.447149421299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45998.447149421299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45998.447149421299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45998.447149421299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45998.447149421299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45998.447149421299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45998.447149421299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45998.447149421299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45998.447149421299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45998.447149421299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45998.447149421299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45998.447149421299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45998.447149421299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45998.447149421299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45998.447149421299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45998.447149421299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45998.447149421299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45998.447149421299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45998.447149421299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45998.447149421299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45998.447149421299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45998.447149421299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45998.447149421299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45998.447149421299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45998.447149421299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45998.447149421299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45998.447149421299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45998.447149421299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45998.447149421299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45998.447149421299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45998.447149421299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45998.447149421299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45998.447149421299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45998.447149421299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45998.447149421299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45998.447149421299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45998.447149421299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45998.447149421299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45998.447149421299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45998.447149421299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45998.447149421299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45998.447149421299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45998.447149421299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45998.447149421299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45998.447149421299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45998.447149421299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45998.447149421299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45998.447149421299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45998.447149421299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45998.447149421299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45998.447149421299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45998.447149421299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45998.447149421299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45998.447149421299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45998.447149421299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45998.447149421299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45998.447149421299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45998.447149421299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45998.447149421299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45998.447149421299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45998.447149421299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45998.447149421299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45998.447149421299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45998.447149421299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45998.447149421299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45998.447149421299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45998.447149421299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45998.447149421299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45998.447149421299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45998.447149421299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45998.447149421299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45998.447149421299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45998.447149421299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45998.447149421299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45998.447149421299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45998.447149421299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45998.447149421299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45998.447149421299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45998.447149421299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45998.447149421299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45998.447149421299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45998.447149421299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45998.447149421299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45998.447149421299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45998.447149421299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45998.447149421299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45998.447149421299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45998.447149421299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45998.447149421299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45998.447149421299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45998.447149421299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45998.447149421299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45998.447149421299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45998.447149421299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45998.447149421299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45998.447149421299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45998.447149421299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45998.447149421299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45998.447149421299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45998.447149421299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45998.447149421299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45998.447149421299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45998.447149421299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45998.447149421299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45998.447149421299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45998.447149421299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45998.447149421299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45998.447149421299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45998.447149421299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45998.447149421299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45998.447149421299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45998.447149421299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45998.447149421299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45998.447149421299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45998.447149421299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45998.447149421299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45998.447149421299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45998.447149421299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45998.447149421299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45998.447149421299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45998.447149421299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45998.447149421299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45998.447149421299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45998.447149421299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45998.447149421299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45998.447149421299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45998.447149421299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45998.447149421299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45998.447149421299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45998.447149421299</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173.44731145833794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14.05973043981794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1.0917672453724663</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7.1917708330147434E-2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45998.447149189815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45998.447149189815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45998.447149189815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45998.447149189815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45998.447149189815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45998.447149189815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45998.447149189815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45998.447149189815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45998.447149189815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45998.447149189815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45998.447149189815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45998.447149189815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45998.447149189815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45998.447149189815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45998.447149189815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45998.447149189815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45998.447149189815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45998.447149189815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45998.447149189815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45998.447149189815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45998.447149189815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45998.447149189815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45998.447149189815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45998.447149189815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45998.447149189815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45998.447149189815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45998.447149189815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45998.447149189815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45998.447149189815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45998.447149189815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45998.447149189815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45998.447149189815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45998.447149189815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45998.447149189815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45998.447149189815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45998.447149189815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45998.447149189815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45998.447149189815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45998.447149189815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45998.447149189815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45998.447149189815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45998.447149189815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45998.447149189815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45998.447149189815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45998.447149189815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45998.447149189815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45998.447149189815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45998.447149189815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45998.447149189815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45998.447149189815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45998.447149189815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45998.447149189815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45998.447149189815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45998.447149189815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45998.447149189815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45998.447149189815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45998.447149189815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45998.447149189815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45998.447149189815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45998.447149189815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45998.447149189815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45998.447149189815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45998.447149189815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45998.447149189815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45998.447149189815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45998.447149189815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45998.447149189815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45998.447149189815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45998.447149189815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45998.447149189815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45998.447149189815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45998.447149189815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45998.447149189815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45998.447149189815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45998.447149189815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45998.447149189815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45998.447149189815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45998.447149189815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45998.447149189815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45998.447149189815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45998.447149189815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45998.447149189815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45998.447149189815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45998.447149189815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45998.447149189815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45998.447149189815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45998.447149189815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45998.447149189815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45998.447149189815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45998.447149189815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45998.447149189815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45998.447149189815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45998.447149189815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45998.447149189815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45998.447149189815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45998.447149189815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45998.447149189815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45998.447149189815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45998.447149189815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45998.447149189815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45998.447149189815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45998.447149189815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45998.447149189815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45998.447149189815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45998.447149189815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45998.447149189815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45998.447149189815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45998.447149189815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45998.447149189815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45998.447149189815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45998.447149189815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45998.447149189815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45998.447149189815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45998.447149189815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45998.447149189815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45998.447149189815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45998.447149189815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45998.447149189815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45998.447149189815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45998.447149189815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45998.447149189815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45998.447149189815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45998.447149189815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45998.447149189815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45998.447149189815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45998.447149189815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45998.447149189815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45998.447149189815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45998.447149189815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45998.447149189815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45998.447149189815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45998.447149189815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45998.447149189815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45998.447149189815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45998.447149189815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45998.447149189815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45998.447149189815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45998.447149189815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45998.447149189815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45998.447149189815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45998.447149189815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45998.447149189815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45998.447149189815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45998.447149189815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45998.447149189815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45998.447149189815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45998.447149189815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45998.447149189815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45998.447149189815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45998.447149189815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45998.447149189815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45998.447149189815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45998.447149189815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45998.447149189815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45998.447149189815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45998.447149189815</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45998.447149189815</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45998.447149189815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45998.447149189815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45998.447149189815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45998.447149189815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45998.447149189815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45998.447149189815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45998.447149189815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45998.447149189815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45998.447149189815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45998.447149189815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45998.447149189815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45998.447149189815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45998.447149189815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45998.447149189815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45998.447149189815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45998.447149189815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45998.447149189815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45998.447149189815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45998.447149189815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45998.447149189815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45998.447149189815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45998.447149189815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45998.447149189815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45998.447149189815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45998.447149189815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45998.447149189815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45998.447149189815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45998.447149189815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45998.447149189815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45998.447149189815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45998.447149189815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45998.447149189815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45998.447149189815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45998.447149189815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45998.447149189815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45998.447149189815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45998.447149189815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45998.447149189815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45998.447149189815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45998.447149189815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45998.447149189815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45998.447149189815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45998.447149189815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45998.447149189815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45998.447149189815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45998.447149189815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45998.447149189815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45998.447149189815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45998.447149189815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45998.447149189815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45998.447149189815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45998.447149189815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45998.447149189815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45998.447149189815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45998.447149189815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45998.447149189815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45998.447149189815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45998.447149189815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45998.447149189815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45998.447149189815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45998.447149189815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45998.447149189815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45998.447149189815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45998.447149189815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45998.447149189815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45998.447149189815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45998.447149189815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45998.447149189815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45998.447149189815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45998.447149189815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45998.447149189815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45998.447149189815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45998.447149189815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45998.447149189815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45998.447149189815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45998.447149189815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45998.447149189815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45998.447149189815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45998.447149189815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45998.447149189815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45998.447149189815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45998.447149189815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45998.447149189815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45998.447149189815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45998.447149189815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45998.447149189815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45998.447149189815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45998.447149189815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45998.447149189815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45998.447149189815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45998.447149189815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45998.447149189815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45998.447149189815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45998.447149189815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45998.447149189815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45998.447149189815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45998.447149189815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45998.447149189815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45998.447149189815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45998.447149189815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45998.447149189815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45998.447149189815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45998.447149189815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45998.447149189815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45998.447149189815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45998.447149189815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45998.447149189815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45998.447149189815</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45998.447149189815</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45998.447149421299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45998.447149421299</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45998.447149421299</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45998.447149421299</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45998.447149421299</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45998.447149421299</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45998.447149421299</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45998.447149421299</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45998.447149421299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45998.447149421299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45998.447149421299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45998.447149421299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45998.447149421299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45998.447149421299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45998.447149421299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45998.447149421299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45998.447149421299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45998.447149421299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45998.447149421299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45998.447149421299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45998.447149421299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45998.447149421299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45998.447149421299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45998.447149421299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45998.447149421299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45998.447149421299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45998.447149421299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45998.447149421299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45998.447149421299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45998.447149421299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45998.447149421299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45998.447149421299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45998.447149421299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45998.447149421299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45998.447149421299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45998.447149421299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45998.447149421299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45998.447149421299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45998.447149421299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45998.447149421299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45998.447149421299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45998.447149421299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45998.447149421299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45998.447149421299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45998.447149421299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45998.447149421299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45998.447149421299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45998.447149421299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45998.447149421299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45998.447149421299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45998.447149421299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45998.447149421299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45998.447149421299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45998.447149421299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45998.447149421299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45998.447149421299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45998.447149421299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45998.447149421299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45998.447149421299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45998.447149421299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45998.447149421299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45998.447149421299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45998.447149421299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45998.447149421299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45998.447149421299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45998.447149421299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45998.447149421299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45998.447149421299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45998.447149421299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45998.447149421299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45998.447149421299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45998.447149421299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45998.447149421299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45998.447149421299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45998.447149421299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45998.447149421299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45998.447149421299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45998.447149421299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45998.447149421299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45998.447149421299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45998.447149421299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45998.447149421299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45998.447149421299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45998.447149421299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45998.447149421299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45998.447149421299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45998.447149421299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45998.447149421299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45998.447149421299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45998.447149421299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45998.447149421299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45998.447149421299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45998.447149421299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45998.447149421299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45998.447149421299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45998.447149421299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45998.447149421299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45998.447149421299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45998.447149421299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45998.447149421299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45998.447149421299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45998.447149421299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45998.447149421299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45998.447149421299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45998.447149421299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45998.447149421299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45998.447149421299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45998.447149421299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45998.447149421299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45998.447149421299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45998.447149421299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45998.447149421299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45998.447149421299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45998.447149421299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45998.447149421299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45998.447149421299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45998.447149421299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45998.447149421299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45998.447149421299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45998.447149421299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45998.447149421299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45998.447149421299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45998.447149421299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45998.447149421299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45998.447149421299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45998.447149421299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45998.447149421299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45998.447149421299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45998.447149421299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45998.447149421299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45998.447149421299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45998.447149421299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45998.447149421299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45998.447149421299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45998.447149421299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45998.447149421299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45998.447149421299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45998.447149421299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45998.447149421299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45998.447149421299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45998.447149421299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45998.447149421299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45998.447149421299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45998.447149421299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45998.447149421299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45998.447149421299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45998.447149421299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45998.447149421299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45998.447149421299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45998.447149421299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45998.447149421299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45998.447149421299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45998.447149421299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45998.447149421299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45998.447149421299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45998.447149421299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45998.447149421299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45998.447149421299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45998.447149421299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45998.447149421299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45998.447149421299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45998.447149421299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45998.447149421299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45998.447149421299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45998.447149421299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45998.447149421299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45998.447149421299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45998.447149421299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45998.447149421299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45998.447149421299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45998.447149421299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45998.447149421299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45998.447149421299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45998.447149421299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45998.447149421299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45998.447149421299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45998.447149421299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45998.447149421299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45998.447149421299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45998.447149421299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45998.447149421299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45998.447149421299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45998.447149421299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45998.447149421299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45998.447149421299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45998.447149421299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45998.447149421299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45998.447149421299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45998.447149421299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45998.447149421299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45998.447149421299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45998.447149421299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45998.447149421299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45998.447149421299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45998.447149421299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45998.447149421299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45998.447149421299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45998.447149421299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45998.447149421299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45998.447149421299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45998.447149421299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45998.447149421299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45998.447149421299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45998.447149421299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45998.447149421299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45998.447149421299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45998.447149421299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45998.447149421299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45998.447149421299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45998.447149421299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45998.447149421299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45998.447149421299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45998.447149421299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45998.447149421299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45998.447149421299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45998.447149421299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45998.447149421299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45998.447149421299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45998.447149421299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45998.447149421299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45998.447149421299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45998.447149421299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45998.447149421299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45998.447149421299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45998.447149421299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45998.447149421299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45998.447149421299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45998.447149421299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45998.447149421299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45998.447149421299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45998.447149421299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45998.447149421299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45998.447149421299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45998.447149421299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45998.447149421299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45998.447149421299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45998.447149421299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45998.447149421299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45998.447149421299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45998.447149421299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45998.447149421299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45998.447149421299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45998.447149421299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45998.447149421299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45998.447149421299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45998.447149421299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45998.447149421299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45998.447149421299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45998.447149421299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45998.447149421299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45998.447149421299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45998.447149421299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45998.447149421299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45998.447149421299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45998.447149421299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45998.447149421299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45998.447149421299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45998.447149421299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45998.447149421299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45998.447149421299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45998.447149421299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45998.447149421299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45998.447149421299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45998.447149421299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45998.447149421299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45998.447149421299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45998.447149421299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45998.447149421299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45998.447149421299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45998.447149421299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45998.447149421299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45998.447149421299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45998.447149421299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45998.447149421299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45998.447149421299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45998.447149421299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45998.447149421299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45998.447149421299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45998.447149421299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45998.447149421299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45998.447149421299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45998.447149421299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45998.447149421299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45998.447149421299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45998.447149421299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45998.447149421299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45998.447149421299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45998.447149421299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45998.447149421299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45998.447149421299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45998.447149421299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45998.447149421299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45998.447149421299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45998.447149421299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45998.447149421299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45998.447149421299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45998.447149421299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45998.447149421299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45998.447149421299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45998.447149421299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45998.447149421299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45998.447149421299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45998.447149421299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45998.447149421299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45998.447149421299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45998.447149421299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45998.447149421299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45998.447149421299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45998.447149421299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45998.447149421299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45998.447149421299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45998.447149421299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45998.447149421299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45998.447149421299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45998.447149421299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45998.447149421299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45998.447149421299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45998.447149421299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45998.447149421299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45998.447149421299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45998.447149421299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45998.447149421299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45998.447149421299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45998.447149421299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45998.447149421299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45998.447149421299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45998.447149421299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45998.447149421299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45998.447149421299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45998.447149421299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45998.447149421299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45998.447149421299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45998.447149421299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45998.447149421299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45998.447149421299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45998.447149421299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45998.447149421299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45998.447149421299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45998.447149421299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45998.447149421299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45998.447149421299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45998.447149421299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45998.447149421299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45998.447149421299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45998.447149421299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45998.447149421299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45998.447149421299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45998.447149421299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45998.447149421299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45998.447149421299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45998.447149421299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45998.447149421299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45998.447149421299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45998.447149421299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45998.447149421299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45998.447149421299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45998.447149421299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45998.447149421299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45998.447149421299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45998.447149421299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45998.447149421299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45998.447149421299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45998.447149421299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45998.447149421299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45998.447149421299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45998.447149421299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45998.447149421299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45998.447149421299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45998.447149421299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45998.447149421299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45998.447149421299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45998.447149421299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45998.447149421299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45998.447149421299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45998.447149421299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45998.447149421299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45998.447149421299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45998.447149421299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45998.447149421299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45998.447149421299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45998.447149421299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45998.447149421299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45998.447149421299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45998.447149421299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45998.447149421299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45998.447149421299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45998.447149421299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45998.447149421299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45998.447149421299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45998.447149421299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45998.447149421299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45998.447149421299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45998.447149421299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45998.447149421299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45998.447149421299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45998.447149421299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45998.447149421299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45998.447149421299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45998.447149421299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45998.447149421299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45998.447149421299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45998.447149421299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45998.447149421299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45998.447149421299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45998.447149421299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45998.447149421299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45998.447149421299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45998.447149421299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45998.447149421299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45998.447149421299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45998.447149421299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45998.447149421299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45998.447149421299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45998.447149421299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45998.447149421299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45998.447149421299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45998.447149421299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45998.447149421299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45998.447149421299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45998.447149421299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45998.447149421299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45998.447149421299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45998.447149421299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45998.447149421299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45998.447149421299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45998.447149421299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45998.447149421299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45998.447149421299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45998.447149421299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45998.447149421299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45998.447149421299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45998.447149421299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45998.447149421299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45998.447149421299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45998.447149421299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45998.447149421299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45998.447149421299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45998.447149421299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45998.447149421299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45998.447149421299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45998.447149421299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45998.447149421299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45998.447149421299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45998.447149421299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45998.447149421299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45998.447149421299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45998.447149421299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45998.447149421299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45998.447149421299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45998.447149421299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45998.447149421299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45998.447149421299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45998.447149421299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45998.447149421299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45998.447149421299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45998.447149421299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45998.447149421299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45998.447149421299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45998.447149421299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45998.447149421299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45998.447149421299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45998.447149421299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45998.447149421299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45998.447149421299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45998.447149421299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45998.447149421299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45998.447149421299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45998.447149421299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45998.447149421299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45998.447149421299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45998.447149421299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45998.447149421299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45998.447149421299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45998.447149421299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45998.447149421299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45998.447149421299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45998.447149421299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45998.447149421299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45998.447149421299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45998.447149421299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45998.447149421299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45998.447149421299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45998.447149421299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45998.447149421299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45998.447149421299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45998.447149421299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45998.447149421299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45998.447149421299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45998.447149421299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45998.447149421299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45998.447149421299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45998.447149421299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45998.447149421299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45998.447149421299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45998.447149421299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45998.447149421299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45998.447149421299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45998.447149421299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45998.447149421299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45998.447149421299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45998.447149421299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45998.447149421299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45998.447149421299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45998.447149421299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45998.447149421299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45998.447149421299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45998.447149421299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45998.447149421299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45998.447149421299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45998.447149421299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45998.447149421299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45998.447149421299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45998.447149421299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45998.447149421299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45998.447149421299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45998.447149421299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45998.447149421299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45998.447149421299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45998.447149421299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45998.447149421299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45998.447149421299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45998.447149421299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45998.447149421299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45998.447149421299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45998.447149421299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45998.447149421299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45998.447149421299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45998.447149421299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45998.447149421299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45998.447149421299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45998.447149421299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45998.447149421299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45998.447149421299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45998.447149421299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45998.447149421299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45998.447149421299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45998.447149421299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45998.447149421299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45998.447149421299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45998.447149421299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45998.447149421299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45998.447149421299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45998.447149421299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45998.447149421299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45998.447149421299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45998.447149421299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45998.447149421299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45998.447149421299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45998.447149421299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45998.447149421299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45998.447149421299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45998.447149421299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45998.447149421299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45998.447149421299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45998.447149421299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45998.447149421299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45998.447149421299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45998.447149421299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45998.447149421299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45998.447149421299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45998.447149421299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45998.447149421299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45998.447149421299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45998.447149421299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45998.447149421299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45998.447149421299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45998.447149421299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45998.447149421299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45998.447149421299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45998.447149421299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45998.447149421299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45998.447149421299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45998.447149421299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45998.447149421299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45998.447149421299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45998.447149421299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45998.447149421299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45998.447149421299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45998.447149421299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45998.447149421299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45998.447149421299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45998.447149421299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45998.447149421299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45998.447149421299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45998.447149421299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45998.447149421299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45998.447149421299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45998.447149421299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45998.447149421299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45998.447149421299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45998.447149421299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45998.447149421299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45998.447149421299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45998.447149421299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45998.447149421299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45998.447149421299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45998.447149421299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45998.447149421299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45998.447149421299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45998.447149421299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45998.447149421299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45998.447149421299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45998.447149421299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45998.447149421299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45998.447149421299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45998.447149421299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45998.447149421299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45998.447149421299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45998.447149421299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45998.447149421299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45998.447149421299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45998.447149421299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45998.447149421299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45998.447149421299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45998.447149421299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45998.447149421299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45998.447149421299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45998.447149421299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45998.447149421299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45998.447149421299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45998.447149421299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45998.447149421299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45998.447149421299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45998.447149421299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45998.447149421299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45998.447149421299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45998.447149421299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45998.447149421299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45998.447149421299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45998.447149421299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45998.447149421299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45998.447149421299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45998.447149421299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45998.447149421299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45998.447149421299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45998.447149421299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45998.447149421299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45998.447149421299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45998.447149421299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45998.447149421299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45998.447149421299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45998.447149421299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45998.447149421299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45998.447149421299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45998.447149421299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45998.447149421299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45998.447149421299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45998.447149421299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45998.447149421299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45998.447149421299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45998.447149421299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45998.447149421299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45998.447149421299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45998.447149421299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45998.447149421299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45998.447149421299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45998.447149421299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45998.447149421299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45998.447149421299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45998.447149421299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45998.447149421299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45998.447149421299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45998.447149421299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45998.447149421299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45998.447149421299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45998.447149421299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45998.447149421299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45998.447149421299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45998.447149421299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45998.447149421299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45998.447149421299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45998.447149421299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45998.447149421299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45998.447149421299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45998.447149421299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45998.447149421299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45998.447149421299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45998.447149421299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45998.447149421299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45998.447149421299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45998.447149421299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45998.447149421299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45998.447149421299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45998.447149421299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45998.447149421299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45998.447149421299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45998.447149421299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45998.447149421299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45998.447149421299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45998.447149421299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45998.447149421299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45998.447149421299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45998.447149421299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45998.447149421299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45998.447149421299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45998.447149421299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45998.447149421299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45998.447149421299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45998.447149421299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45998.447149421299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45998.447149421299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45998.447149421299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45998.447149421299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45998.447149421299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45998.447149421299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45998.447149421299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45998.447149421299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45998.447149421299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45998.447149421299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45998.447149421299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45998.447149421299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45998.447149421299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45998.447149421299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45998.447149421299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45998.447149421299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45998.447149421299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45998.447149421299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45998.447149421299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45998.447149421299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45998.447149421299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45998.447149421299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45998.447149421299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45998.447149421299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45998.447149421299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45998.447149421299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45998.447149421299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45998.447149421299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45998.447149421299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45998.447149421299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45998.447149421299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45998.447149421299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45998.447149421299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45998.447149421299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45998.447149421299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45998.447149421299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45998.447149421299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45998.447149421299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45998.447149421299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45998.447149421299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45998.447149421299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45998.447149421299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45998.447149421299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45998.447149421299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45998.447149421299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45998.447149421299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45998.447149421299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45998.447149421299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45998.447149421299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45998.447149421299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45998.447149421299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45998.447149421299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45998.447149421299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45998.447149421299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45998.447149421299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45998.447149421299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45998.447149421299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45998.447149421299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45998.447149421299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45998.447149421299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45998.447149421299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45998.447149421299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45998.447149421299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45998.447149421299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45998.447149421299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45998.447149421299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45998.447149421299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45998.447149421299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45998.447149421299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45998.447149421299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45998.447149421299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45998.447149421299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45998.447149421299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45998.447149421299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45998.447149421299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45998.447149421299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45998.447149421299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45998.447149421299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45998.447149421299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45998.447149421299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45998.447149421299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45998.447149421299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45998.447149421299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45998.447149421299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45998.447149421299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45998.447149421299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45998.447149421299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45998.447149421299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45998.447149421299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45998.447149421299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45998.447149421299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45998.447149421299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45998.447149421299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45998.447149421299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45998.447149421299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45998.447149421299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45998.447149421299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45998.447149421299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45998.447149421299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45998.447149421299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45998.447149421299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45998.447149421299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45998.447149421299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45998.447149421299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45998.447149421299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45998.447149421299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45998.447149421299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45998.447149421299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45998.447149421299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45998.447149421299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45998.447149421299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45998.447149421299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45998.447149421299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45998.447149421299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45998.447149421299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45998.447149421299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45998.447149421299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45998.447149421299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45998.447149421299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45998.447149421299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45998.447149421299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45998.447149421299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45998.447149421299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45998.447149421299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45998.447149421299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45998.447149421299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45998.447149421299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45998.447149421299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45998.447149421299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45998.447149421299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45998.447149421299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45998.447149421299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45998.447149421299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45998.447149421299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45998.447149421299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45998.447149421299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45998.447149421299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45998.447149421299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45998.447149421299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45998.447149421299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45998.447149421299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45998.447149421299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45998.447149421299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45998.447149421299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45998.447149421299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45998.447149421299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45998.447149421299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45998.447149421299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45998.447149421299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45998.447149421299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45998.447149421299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45998.447149421299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45998.447149421299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45998.447149421299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45998.447149421299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45998.447149421299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45998.447149421299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45998.447149421299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45998.447149421299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45998.447149421299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45998.447149421299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45998.447149421299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45998.447149421299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45998.447149421299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45998.447149421299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45998.447149421299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45998.447149421299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45998.447149421299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45998.447149421299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45998.447149421299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45998.447149421299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45998.447149421299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45998.447149421299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45998.447149421299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45998.447149421299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45998.447149421299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45998.447149421299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45998.447149421299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45998.447149421299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45998.447149421299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45998.447149421299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45998.447149421299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45998.447149421299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45998.447149421299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45998.447149421299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45998.447149421299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45998.447149421299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45998.447149421299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45998.447149421299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45998.447149421299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45998.447149421299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45998.447149421299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45998.447149421299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45998.447149421299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45998.447149421299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45998.447149421299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45998.447149421299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45998.447149421299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45998.447149421299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45998.447149421299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45998.447149421299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45998.447149421299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45998.447149421299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45998.447149421299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45998.447149421299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45998.447149421299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45998.447149421299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45998.447149421299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45998.447149421299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45998.447149421299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45998.447149421299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45998.447149421299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45998.447149421299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45998.447149421299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45998.447149421299</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294.96643182870321</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0.913816087966552</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7.7184143519843929E-2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6.0413310187868774E-2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45998.447149421299</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4.8318402783479542E-2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45998.447149421299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45998.447149421299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45998.447149421299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45998.447149421299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45998.447149421299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45998.447149421299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45998.447149421299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45998.447149421299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45998.447149421299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45998.447149421299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45998.447149421299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45998.447149421299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45998.447149421299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45998.447149421299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45998.447149421299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45998.447149421299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45998.447149421299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45998.447149421299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45998.447149421299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45998.447149421299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45998.447149421299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45998.447149421299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45998.447149421299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45998.447149421299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45998.447149421299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45998.447149421299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45998.447149421299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45998.447149421299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45998.447149421299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45998.447149421299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45998.447149421299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45998.447149421299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45998.447149421299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45998.447149421299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45998.447149421299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45998.447149421299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45998.447149421299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45998.447149421299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45998.447149421299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45998.447149421299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45998.447149421299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45998.447149421299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45998.447149421299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45998.447149421299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45998.447149421299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45998.447149421299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45998.447149421299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45998.447149421299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45998.447149421299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45998.447149421299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45998.447149421299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45998.447149421299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45998.447149421299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45998.447149421299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45998.447149421299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45998.447149421299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45998.447149421299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45998.447149421299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45998.447149421299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45998.447149421299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45998.447149421299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45998.447149421299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45998.447149421299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45998.447149421299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45998.447149421299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45998.447149421299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45998.447149421299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45998.447149421299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45998.447149421299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45998.447149421299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45998.447149421299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45998.447149421299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45998.447149421299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45998.447149421299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45998.447149421299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45998.447149421299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45998.447149421299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45998.447149421299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45998.447149421299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45998.447149421299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45998.447149421299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45998.447149421299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45998.447149421299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45998.447149421299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45998.447149421299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45998.447149421299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45998.447149421299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45998.447149421299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45998.447149421299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45998.447149421299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45998.447149421299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45998.447149421299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45998.447149421299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45998.447149421299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45998.447149421299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45998.447149421299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45998.447149421299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45998.447149421299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45998.447149421299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45998.447149421299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45998.447149421299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45998.447149421299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45998.447149421299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45998.447149421299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45998.447149421299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45998.447149421299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45998.447149421299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45998.447149421299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45998.447149421299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45998.447149421299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45998.447149421299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45998.447149421299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45998.447149421299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45998.447149421299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45998.447149421299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45998.447149421299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45998.447149421299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45998.447149421299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45998.447149421299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45998.447149421299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45998.447149421299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45998.447149421299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45998.447149421299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45998.447149421299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45998.447149421299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45998.447149421299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45998.447149421299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45998.447149421299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45998.447149421299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45998.447149421299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45998.447149421299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45998.447149421299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45998.447149421299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45998.447149421299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45998.447149421299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45998.447149421299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45998.447149421299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45998.447149421299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45998.447149421299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45998.447149421299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45998.447149421299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45998.447149421299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45998.447149421299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45998.447149421299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45998.447149421299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45998.447149421299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45998.447149421299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45998.447149421299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45998.447149421299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45998.447149421299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45998.447149421299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45998.447149421299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45998.447149421299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45998.447149421299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45998.447149421299</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8" sqref="A8:XFD8"/>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106.61508923611109</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72.258272106482764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49.786038310186996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17.073850810185832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1.3396609953706502</v>
      </c>
      <c r="H6" s="38">
        <v>45997.093599537038</v>
      </c>
      <c r="I6" s="37" t="str">
        <f>IFERROR(VLOOKUP(D6,DB!A:F,6,0),"")</f>
        <v>SCECO</v>
      </c>
      <c r="J6" s="37" t="str">
        <f>IFERROR(VLOOKUP(D6,DB!A:G,7,0),"")</f>
        <v>In progress</v>
      </c>
      <c r="K6" s="37" t="s">
        <v>39142</v>
      </c>
      <c r="L6" s="37" t="str">
        <f>IFERROR(VLOOKUP(D6,DB!A:I,9,0),"")</f>
        <v>Latis</v>
      </c>
    </row>
    <row r="7" spans="1:13" ht="30.75">
      <c r="A7" s="37" t="s">
        <v>39143</v>
      </c>
      <c r="B7" s="37" t="s">
        <v>5445</v>
      </c>
      <c r="C7" s="37">
        <v>1</v>
      </c>
      <c r="D7" s="37" t="s">
        <v>36671</v>
      </c>
      <c r="E7" s="37" t="s">
        <v>39106</v>
      </c>
      <c r="F7" s="38">
        <v>45998.360636574071</v>
      </c>
      <c r="G7" s="131">
        <f t="shared" ref="G7:G29" ca="1" si="3">IFERROR(NOW()-F7,"")</f>
        <v>8.6512847228732426E-2</v>
      </c>
      <c r="H7" s="38">
        <v>45998.354733796295</v>
      </c>
      <c r="I7" s="37" t="str">
        <f>IFERROR(VLOOKUP(D7,DB!A:F,6,0),"")</f>
        <v>SCECO</v>
      </c>
      <c r="J7" s="37" t="str">
        <f>IFERROR(VLOOKUP(D7,DB!A:G,7,0),"")</f>
        <v>Dead</v>
      </c>
      <c r="K7" s="37" t="s">
        <v>39144</v>
      </c>
      <c r="L7" s="37" t="str">
        <f>IFERROR(VLOOKUP(D7,DB!A:I,9,0),"")</f>
        <v>Latis</v>
      </c>
    </row>
    <row r="8" spans="1:13">
      <c r="A8" s="37"/>
      <c r="B8" s="37" t="str">
        <f>IFERROR(VLOOKUP(D8,DB!A:K,11,0),"")</f>
        <v/>
      </c>
      <c r="C8" s="37"/>
      <c r="D8" s="156"/>
      <c r="E8" s="37"/>
      <c r="F8" s="38"/>
      <c r="G8" s="131">
        <f t="shared" ca="1" si="3"/>
        <v>45998.447149421299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45998.447149421299</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45998.447149421299</v>
      </c>
      <c r="H10" s="38"/>
      <c r="I10" s="37" t="str">
        <f>IFERROR(VLOOKUP(D10,DB!A:F,6,0),"")</f>
        <v/>
      </c>
      <c r="J10" s="37" t="str">
        <f>IFERROR(VLOOKUP(D10,DB!A:G,7,0),"")</f>
        <v/>
      </c>
      <c r="K10" s="37"/>
      <c r="L10" s="37" t="str">
        <f>IFERROR(VLOOKUP(D10,DB!A:I,9,0),"")</f>
        <v/>
      </c>
    </row>
    <row r="11" spans="1:13">
      <c r="A11" s="37"/>
      <c r="B11" s="37"/>
      <c r="C11" s="37"/>
      <c r="D11" s="37"/>
      <c r="E11" s="37"/>
      <c r="F11" s="38"/>
      <c r="G11" s="131">
        <f t="shared" ca="1" si="3"/>
        <v>45998.447149421299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45998.447149421299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45998.447149421299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45998.447149421299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45998.447149421299</v>
      </c>
      <c r="H15" s="38"/>
      <c r="I15" s="37" t="str">
        <f>IFERROR(VLOOKUP(D15,DB!A:F,6,0),"")</f>
        <v/>
      </c>
      <c r="J15" s="37" t="str">
        <f>IFERROR(VLOOKUP(D15,DB!A:G,7,0),"")</f>
        <v/>
      </c>
      <c r="K15" s="37"/>
      <c r="L15" s="37" t="str">
        <f>IFERROR(VLOOKUP(D15,DB!A:I,9,0),"")</f>
        <v/>
      </c>
    </row>
    <row r="16" spans="1:13">
      <c r="A16" s="37"/>
      <c r="B16" s="37"/>
      <c r="C16" s="37"/>
      <c r="D16" s="37"/>
      <c r="E16" s="37"/>
      <c r="F16" s="38"/>
      <c r="G16" s="131">
        <f t="shared" ca="1" si="3"/>
        <v>45998.447149421299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45998.447149421299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45998.447149421299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45998.447149421299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45998.447149421299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45998.447149421299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45998.447149421299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45998.447149421299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45998.447149421299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45998.447149421299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45998.447149421299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45998.447149421299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45998.447149421299</v>
      </c>
      <c r="H28" s="38"/>
      <c r="I28" s="37" t="str">
        <f>IFERROR(VLOOKUP(D28,DB!A:F,6,0),"")</f>
        <v/>
      </c>
      <c r="J28" s="37" t="str">
        <f>IFERROR(VLOOKUP(D28,DB!A:G,7,0),"")</f>
        <v/>
      </c>
      <c r="K28" s="37"/>
      <c r="L28" s="37" t="str">
        <f>IFERROR(VLOOKUP(D28,DB!A:I,9,0),"")</f>
        <v/>
      </c>
    </row>
    <row r="29" spans="1:12">
      <c r="A29" s="146"/>
      <c r="B29" s="146" t="str">
        <f>IFERROR(VLOOKUP(D29,DB!A:K,11,0),"")</f>
        <v/>
      </c>
      <c r="C29" s="146"/>
      <c r="D29" s="146"/>
      <c r="E29" s="146"/>
      <c r="F29" s="147"/>
      <c r="G29" s="148">
        <f t="shared" ca="1" si="3"/>
        <v>45998.447149421299</v>
      </c>
      <c r="H29" s="147"/>
      <c r="I29" s="146" t="str">
        <f>IFERROR(VLOOKUP(D29,DB!A:F,6,0),"")</f>
        <v/>
      </c>
      <c r="J29" s="146" t="str">
        <f>IFERROR(VLOOKUP(D29,DB!A:G,7,0),"")</f>
        <v/>
      </c>
      <c r="K29" s="146"/>
      <c r="L29" s="146"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3</v>
      </c>
      <c r="D2" s="115" t="s">
        <v>39094</v>
      </c>
      <c r="E2" s="138" t="s">
        <v>39106</v>
      </c>
      <c r="F2" s="117">
        <v>45998.368159722224</v>
      </c>
      <c r="G2" s="72">
        <f t="shared" ref="G2:G35" ca="1" si="0">IFERROR(NOW()-F2,"-")</f>
        <v>7.8989467590872664E-2</v>
      </c>
      <c r="H2" s="117">
        <v>45998.358993055554</v>
      </c>
      <c r="I2" s="115" t="str">
        <f>IFERROR(VLOOKUP(D2,DB!A:F,6,0),"")</f>
        <v>SCECO-Rental-Genset</v>
      </c>
      <c r="J2" s="115" t="str">
        <f>IFERROR(VLOOKUP(D2,DB!A:G,7,0),"")</f>
        <v>In progress</v>
      </c>
      <c r="K2" s="118" t="s">
        <v>39146</v>
      </c>
      <c r="L2" s="133" t="str">
        <f>IFERROR(VLOOKUP(D2,DB!A:I,9,0),"")</f>
        <v>Latis</v>
      </c>
    </row>
    <row r="3" spans="1:16382" ht="31.5" customHeight="1">
      <c r="A3" s="114"/>
      <c r="B3" s="115" t="str">
        <f>IFERROR(VLOOKUP(D3,DB!A:K,11,0),"")</f>
        <v/>
      </c>
      <c r="C3" s="116"/>
      <c r="D3" s="115"/>
      <c r="E3" s="138"/>
      <c r="F3" s="117"/>
      <c r="G3" s="72">
        <f t="shared" ca="1" si="0"/>
        <v>45998.447149189815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45998.447149189815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45998.447149189815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45998.447149189815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45998.447149189815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45998.447149189815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45998.447149189815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45998.447149189815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45998.447149189815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45998.447149189815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45998.447149189815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45998.447149189815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45998.447149189815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45998.447149189815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45998.447149189815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45998.447149189815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45998.447149189815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45998.447149189815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45998.447149189815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45998.447149189815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45998.447149189815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45998.447149189815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45998.447149189815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45998.447149189815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45998.447149189815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45998.447149189815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45998.447149189815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45998.447149189815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45998.447149189815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45998.447149189815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45998.447149189815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45998.447149189815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45998.447149189815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45998.447149189815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45998.447149189815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45998.447149189815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45998.447149189815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45998.447149189815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45998.447149189815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45998.447149189815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45998.447149189815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45998.447149189815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45998.447149189815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45998.447149189815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45998.447149189815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45998.447149189815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45998.447149189815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45998.447149189815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45998.447149189815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45998.447149189815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45998.447149189815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45998.447149189815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45998.447149189815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45998.447149189815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45998.447149189815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45998.447149189815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45998.447149189815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45998.447149189815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45998.447149189815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45998.447149189815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45998.447149189815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45998.447149189815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45998.447149189815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45998.447149189815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45998.447149189815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45998.447149189815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45998.447149189815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45998.447149189815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45998.447149189815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45998.447149189815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45998.447149189815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45998.447149189815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45998.447149189815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45998.447149189815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45998.447149189815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45998.447149189815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45998.447149189815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45998.447149189815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45998.447149189815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45998.447149189815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45998.447149189815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45998.447149189815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45998.447149189815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45998.447149189815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45998.447149189815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45998.447149189815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45998.447149189815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45998.447149189815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45998.447149189815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45998.447149189815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45998.447149189815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45998.447149189815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45998.447149189815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45998.447149189815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45998.447149189815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45998.447149189815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45998.447149189815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45998.447149189815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45998.447149189815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45998.447149189815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45998.447149189815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45998.447149189815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45998.447149189815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45998.447149189815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45998.447149189815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45998.447149189815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45998.447149189815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45998.447149189815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45998.447149189815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45998.447149189815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45998.447149189815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45998.447149189815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45998.447149189815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45998.447149189815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45998.447149189815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45998.447149189815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45998.447149189815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45998.447149189815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45998.447149189815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45998.447149189815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45998.447149189815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45998.447149189815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45998.447149189815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45998.447149189815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45998.447149189815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45998.447149189815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45998.447149189815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45998.447149189815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45998.447149189815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45998.447149189815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45998.447149189815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45998.447149189815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45998.447149189815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45998.447149189815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45998.447149189815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45998.447149189815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45998.447149189815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45998.447149189815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45998.447149189815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45998.447149189815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45998.447149189815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45998.447149189815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45998.447149189815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45998.447149189815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45998.447149189815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45998.447149189815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45998.447149189815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45998.447149189815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45998.447149189815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45998.447149189815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45998.447149189815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45998.447149189815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45998.447149189815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45998.447149189815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45998.447149189815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45998.447149189815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45998.447149189815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45998.447149189815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45998.447149189815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45998.447149189815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45998.447149189815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45998.447149189815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45998.447149189815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45998.447149189815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45998.447149189815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45998.447149189815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45998.447149189815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45998.447149189815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45998.447149189815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45998.447149189815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45998.447149189815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45998.447149189815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45998.447149189815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45998.447149189815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45998.447149189815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45998.447149189815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45998.447149189815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45998.447149189815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45998.447149189815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45998.447149189815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45998.447149189815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45998.447149189815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45998.447149189815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45998.447149189815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45998.447149189815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45998.447149189815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45998.447149189815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45998.447149189815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45998.447149189815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45998.447149189815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45998.447149189815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45998.447149189815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45998.447149189815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45998.447149189815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45998.447149189815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45998.447149189815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45998.447149189815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45998.447149189815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45998.447149189815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45998.447149189815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45998.447149189815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45998.447149189815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45998.447149189815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45998.447149189815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45998.447149189815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45998.447149189815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45998.447149189815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45998.447149189815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45998.447149189815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45998.447149189815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45998.447149189815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45998.447149189815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45998.447149189815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45998.447149189815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45998.447149189815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45998.447149189815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45998.447149189815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45998.447149189815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45998.447149189815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45998.447149189815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45998.447149189815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45998.447149189815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45998.447149189815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45998.447149189815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45998.447149189815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45998.447149189815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45998.447149189815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45998.447149189815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45998.447149189815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45998.447149189815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45998.447149189815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45998.447149189815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45998.447149189815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45998.447149189815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45998.447149189815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45998.447149189815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45998.447149189815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45998.447149189815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45998.447149189815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45998.447149189815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45998.447149189815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45998.447149189815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45998.447149189815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45998.447149189815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45998.447149189815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45998.447149189815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45998.447149189815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45998.447149189815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45998.447149189815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45998.447149189815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45998.447149189815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45998.447149189815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45998.447149189815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45998.447149189815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45998.447149189815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45998.447149189815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45998.447149189815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45998.447149189815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45998.447149189815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45998.447149189815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45998.447149189815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45998.447149189815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45998.447149189815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45998.447149189815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45998.447149189815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45998.447149189815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45998.447149189815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45998.447149189815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45998.447149189815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45998.447149189815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45998.447149189815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45998.447149189815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45998.447149189815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45998.447149189815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45998.447149189815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45998.447149189815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45998.447149189815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45998.447149189815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45998.447149189815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45998.447149189815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45998.447149189815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45998.447149189815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45998.447149189815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45998.447149189815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45998.447149189815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45998.447149189815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45998.447149189815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45998.447149189815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45998.447149189815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45998.447149189815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45998.447149189815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45998.447149189815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45998.447149189815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45998.447149189815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45998.447149189815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45998.447149189815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45998.447149189815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45998.447149189815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45998.447149189815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45998.447149189815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45998.447149189815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45998.447149189815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45998.447149189815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45998.447149189815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45998.447149189815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45998.447149189815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45998.447149189815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45998.447149189815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45998.447149189815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45998.447149189815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45998.447149189815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45998.447149189815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45998.447149189815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45998.447149189815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45998.447149189815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45998.447149189815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45998.447149189815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45998.447149189815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45998.447149189815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45998.447149189815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45998.447149189815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45998.447149189815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45998.447149189815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45998.447149189815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45998.447149189815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45998.447149189815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45998.447149189815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45998.447149189815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45998.447149189815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45998.447149189815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45998.447149189815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45998.447149189815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45998.447149189815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45998.447149189815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45998.447149189815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45998.447149189815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45998.447149189815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45998.447149189815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45998.447149189815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45998.447149189815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45998.447149189815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45998.447149189815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45998.447149189815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45998.447149189815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45998.447149189815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45998.447149189815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45998.447149189815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45998.447149189815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45998.447149189815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45998.447149189815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45998.447149189815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45998.447149189815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45998.447149189815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45998.447149189815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45998.447149189815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45998.447149189815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45998.447149189815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45998.447149189815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45998.447149189815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45998.447149189815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45998.447149189815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45998.447149189815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45998.447149189815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45998.447149189815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45998.447149189815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45998.447149189815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45998.447149189815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45998.447149189815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45998.447149189815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45998.447149189815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45998.447149189815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45998.447149189815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45998.447149189815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45998.447149189815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45998.447149189815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45998.447149189815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45998.447149189815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45998.447149189815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45998.447149189815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45998.447149189815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45998.447149189815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45998.447149189815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45998.447149189815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45998.447149189815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45998.447149189815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45998.447149189815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45998.447149189815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45998.447149189815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45998.447149189815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45998.447149189815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45998.447149189815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45998.447149189815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45998.447149189815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45998.447149189815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45998.447149189815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45998.447149189815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45998.447149189815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45998.447149189815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45998.447149189815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