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86" documentId="120_S{2AC9BD13-BADA-5192-A53E-5A8FF88502F6}" xr6:coauthVersionLast="47" xr6:coauthVersionMax="47" xr10:uidLastSave="{5FFB887E-67EE-4015-A765-8BF6ACA08EF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8" i="5"/>
  <c r="I9" i="5"/>
  <c r="I10" i="5"/>
  <c r="I11" i="5"/>
  <c r="I12"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<sst xmlns="http://schemas.openxmlformats.org/spreadsheetml/2006/main" count="181590" uniqueCount="39207">
  <si>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</si>
  <si>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</si>
  <si>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</si>
  <si>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</si>
  <si>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</si>
  <si>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</si>
  <si>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</si>
  <si>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</si>
  <si>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</si>
  <si>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</si>
  <si>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</si>
  <si>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</si>
  <si>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</si>
  <si>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</si>
  <si>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</si>
  <si>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</si>
  <si>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</si>
  <si>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</si>
  <si>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</si>
  <si>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</si>
  <si>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</si>
  <si>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</si>
  <si>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</si>
  <si>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</si>
  <si>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</si>
  <si>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</si>
  <si>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</si>
  <si>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</si>
  <si>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</si>
  <si>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</si>
  <si>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</si>
  <si>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</si>
  <si>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</si>
  <si>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</si>
  <si>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</si>
  <si>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</si>
  <si>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</si>
  <si>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</si>
  <si>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</si>
  <si>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</si>
  <si>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</si>
  <si>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</si>
  <si>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</si>
  <si>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</si>
  <si>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</si>
  <si>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</si>
  <si>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</si>
  <si>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</si>
  <si>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</si>
  <si>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</si>
  <si>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</si>
  <si>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</si>
  <si>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</si>
  <si>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</si>
  <si>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</si>
  <si>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</si>
  <si>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</si>
  <si>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</si>
  <si>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</si>
  <si>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</si>
  <si>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</si>
  <si>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</si>
  <si>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</si>
  <si>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</si>
  <si>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</si>
  <si>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</si>
  <si>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</si>
  <si>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</si>
  <si>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</si>
  <si>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</si>
  <si>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</si>
  <si>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</si>
  <si>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</si>
  <si>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</si>
  <si>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</si>
  <si>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</si>
  <si>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</si>
  <si>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</si>
  <si>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</si>
  <si>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</si>
  <si>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</si>
  <si>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</si>
  <si>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</si>
  <si>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</si>
  <si>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</si>
  <si>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</si>
  <si>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</si>
  <si>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</si>
  <si>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</si>
  <si>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</si>
  <si>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</si>
  <si>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</si>
  <si>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</si>
  <si>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</si>
  <si>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</si>
  <si>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</si>
  <si>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</si>
  <si>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</si>
  <si>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</si>
  <si>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</si>
  <si>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</si>
  <si>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</si>
  <si>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</si>
  <si>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</si>
  <si>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</si>
  <si>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</si>
  <si>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</si>
  <si>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</si>
  <si>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</si>
  <si>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</si>
  <si>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</si>
  <si>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</si>
  <si>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</si>
  <si>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</si>
  <si>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</si>
  <si>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</si>
  <si>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</si>
  <si>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</si>
  <si>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</si>
  <si>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</si>
  <si>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</si>
  <si>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</si>
  <si>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</si>
  <si>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</si>
  <si>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</si>
  <si>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</si>
  <si>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</si>
  <si>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</si>
  <si>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</si>
  <si>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</si>
  <si>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</si>
  <si>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</si>
  <si>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</si>
  <si>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</si>
  <si>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</si>
  <si>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</si>
  <si>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</si>
  <si>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</si>
  <si>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</si>
  <si>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</si>
  <si>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</si>
  <si>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</si>
  <si>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</si>
  <si>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</si>
  <si>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</si>
  <si>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</si>
  <si>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</si>
  <si>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</si>
  <si>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</si>
  <si>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</si>
  <si>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</si>
  <si>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</si>
  <si>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</si>
  <si>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</si>
  <si>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</si>
  <si>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</si>
  <si>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</si>
  <si>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</si>
  <si>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</si>
  <si>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</si>
  <si>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</si>
  <si>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</si>
  <si>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</si>
  <si>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</si>
  <si>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</si>
  <si>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</si>
  <si>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</si>
  <si>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</si>
  <si>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</si>
  <si>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</si>
  <si>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</si>
  <si>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</si>
  <si>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</si>
  <si>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</si>
  <si>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</si>
  <si>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</si>
  <si>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</si>
  <si>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</si>
  <si>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</si>
  <si>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</si>
  <si>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</si>
  <si>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</si>
  <si>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</si>
  <si>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</si>
  <si>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</si>
  <si>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</si>
  <si>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</si>
  <si>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</si>
  <si>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</si>
  <si>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</si>
  <si>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</si>
  <si>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</si>
  <si>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</si>
  <si>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</si>
  <si>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</si>
  <si>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</si>
  <si>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</si>
  <si>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</si>
  <si>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</si>
  <si>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</si>
  <si>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</si>
  <si>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</si>
  <si>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</si>
  <si>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</si>
  <si>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</si>
  <si>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</si>
  <si>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</si>
  <si>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</si>
  <si>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</si>
  <si>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</si>
  <si>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</si>
  <si>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</si>
  <si>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</si>
  <si>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</si>
  <si>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</si>
  <si>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</si>
  <si>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</si>
  <si>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</si>
  <si>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</si>
  <si>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</si>
  <si>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</si>
  <si>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</si>
  <si>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</si>
  <si>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</si>
  <si>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</si>
  <si>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</si>
  <si>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</si>
  <si>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</si>
  <si>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</si>
  <si>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</si>
  <si>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</si>
  <si>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</si>
  <si>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</si>
  <si>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</si>
  <si>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</si>
  <si>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</si>
  <si>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</si>
  <si>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</si>
  <si>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</si>
  <si>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</si>
  <si>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</si>
  <si>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</si>
  <si>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</si>
  <si>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</si>
  <si>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</si>
  <si>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</si>
  <si>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</si>
  <si>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</si>
  <si>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</si>
  <si>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</si>
  <si>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</si>
  <si>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</si>
  <si>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</si>
  <si>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</si>
  <si>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</si>
  <si>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</si>
  <si>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</si>
  <si>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</si>
  <si>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</si>
  <si>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</si>
  <si>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</si>
  <si>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</si>
  <si>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</si>
  <si>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</si>
  <si>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</si>
  <si>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</si>
  <si>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</si>
  <si>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</si>
  <si>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</si>
  <si>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</si>
  <si>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</si>
  <si>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</si>
  <si>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</si>
  <si>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</si>
  <si>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</si>
  <si>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</si>
  <si>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</si>
  <si>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</si>
  <si>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</si>
  <si>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</si>
  <si>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</si>
  <si>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</si>
  <si>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</si>
  <si>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</si>
  <si>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</si>
  <si>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</si>
  <si>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</si>
  <si>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</si>
  <si>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</si>
  <si>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</si>
  <si>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</si>
  <si>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</si>
  <si>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</si>
  <si>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</si>
  <si>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</si>
  <si>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</si>
  <si>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</si>
  <si>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</si>
  <si>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</si>
  <si>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</si>
  <si>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</si>
  <si>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</si>
  <si>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</si>
  <si>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</si>
  <si>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</si>
  <si>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</si>
  <si>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</si>
  <si>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</si>
  <si>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</si>
  <si>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</si>
  <si>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</si>
  <si>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</si>
  <si>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</si>
  <si>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</si>
  <si>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</si>
  <si>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</si>
  <si>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</si>
  <si>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</si>
  <si>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</si>
  <si>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</si>
  <si>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</si>
  <si>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</si>
  <si>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</si>
  <si>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</si>
  <si>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</si>
  <si>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</si>
  <si>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</si>
  <si>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</si>
  <si>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</si>
  <si>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</si>
  <si>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</si>
  <si>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</si>
  <si>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</si>
  <si>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</si>
  <si>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</si>
  <si>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</si>
  <si>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</si>
  <si>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</si>
  <si>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</si>
  <si>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</si>
  <si>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</si>
  <si>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</si>
  <si>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</si>
  <si>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</si>
  <si>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</si>
  <si>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</si>
  <si>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</si>
  <si>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</si>
  <si>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</si>
  <si>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</si>
  <si>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</si>
  <si>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</si>
  <si>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</si>
  <si>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</si>
  <si>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</si>
  <si>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</si>
  <si>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</si>
  <si>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</si>
  <si>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</si>
  <si>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</si>
  <si>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</si>
  <si>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</si>
  <si>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</si>
  <si>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</si>
  <si>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</si>
  <si>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</si>
  <si>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</si>
  <si>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</si>
  <si>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</si>
  <si>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</si>
  <si>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</si>
  <si>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</si>
  <si>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</si>
  <si>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</si>
  <si>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</si>
  <si>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</si>
  <si>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</si>
  <si>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</si>
  <si>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</si>
  <si>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</si>
  <si>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</si>
  <si>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</si>
  <si>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</si>
  <si>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</si>
  <si>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</si>
  <si>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</si>
  <si>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</si>
  <si>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</si>
  <si>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</si>
  <si>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</si>
  <si>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</si>
  <si>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</si>
  <si>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</si>
  <si>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</si>
  <si>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</si>
  <si>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</si>
  <si>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</si>
  <si>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</si>
  <si>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</si>
  <si>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</si>
  <si>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</si>
  <si>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</si>
  <si>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</si>
  <si>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</si>
  <si>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</si>
  <si>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</si>
  <si>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</si>
  <si>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</si>
  <si>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</si>
  <si>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</si>
  <si>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</si>
  <si>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</si>
  <si>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</si>
  <si>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</si>
  <si>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</si>
  <si>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</si>
  <si>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</si>
  <si>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</si>
  <si>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</si>
  <si>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</si>
  <si>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</si>
  <si>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</si>
  <si>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</si>
  <si>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</si>
  <si>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</si>
  <si>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</si>
  <si>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</si>
  <si>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</si>
  <si>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</si>
  <si>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</si>
  <si>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</si>
  <si>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</si>
  <si>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</si>
  <si>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</si>
  <si>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</si>
  <si>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</si>
  <si>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</si>
  <si>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</si>
  <si>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</si>
  <si>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</si>
  <si>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</si>
  <si>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</si>
  <si>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</si>
  <si>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</si>
  <si>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</si>
  <si>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</si>
  <si>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</si>
  <si>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</si>
  <si>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</si>
  <si>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</si>
  <si>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</si>
  <si>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</si>
  <si>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</si>
  <si>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</si>
  <si>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</si>
  <si>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</si>
  <si>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</si>
  <si>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</si>
  <si>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</si>
  <si>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</si>
  <si>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</si>
  <si>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</si>
  <si>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</si>
  <si>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</si>
  <si>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</si>
  <si>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</si>
  <si>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</si>
  <si>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</si>
  <si>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</si>
  <si>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</si>
  <si>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</si>
  <si>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</si>
  <si>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</si>
  <si>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</si>
  <si>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</si>
  <si>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</si>
  <si>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</si>
  <si>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</si>
  <si>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</si>
  <si>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</si>
  <si>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</si>
  <si>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</si>
  <si>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</si>
  <si>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</si>
  <si>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</si>
  <si>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</si>
  <si>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</si>
  <si>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</si>
  <si>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</si>
  <si>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</si>
  <si>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</si>
  <si>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</si>
  <si>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</si>
  <si>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</si>
  <si>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</si>
  <si>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</si>
  <si>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</si>
  <si>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</si>
  <si>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</si>
  <si>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</si>
  <si>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</si>
  <si>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</si>
  <si>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</si>
  <si>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</si>
  <si>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</si>
  <si>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</si>
  <si>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</si>
  <si>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</si>
  <si>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</si>
  <si>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</si>
  <si>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</si>
  <si>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</si>
  <si>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</si>
  <si>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</si>
  <si>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</si>
  <si>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</si>
  <si>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</si>
  <si>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</si>
  <si>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</si>
  <si>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</si>
  <si>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</si>
  <si>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</si>
  <si>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</si>
  <si>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</si>
  <si>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</si>
  <si>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</si>
  <si>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</si>
  <si>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</si>
  <si>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</si>
  <si>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</si>
  <si>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</si>
  <si>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</si>
  <si>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</si>
  <si>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</si>
  <si>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</si>
  <si>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</si>
  <si>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</si>
  <si>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</si>
  <si>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</si>
  <si>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</si>
  <si>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</si>
  <si>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</si>
  <si>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</si>
  <si>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</si>
  <si>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</si>
  <si>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</si>
  <si>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</si>
  <si>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</si>
  <si>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</si>
  <si>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</si>
  <si>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</si>
  <si>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</si>
  <si>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</si>
  <si>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</si>
  <si>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</si>
  <si>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</si>
  <si>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</si>
  <si>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</si>
  <si>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</si>
  <si>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</si>
  <si>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</si>
  <si>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</si>
  <si>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</si>
  <si>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</si>
  <si>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</si>
  <si>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</si>
  <si>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</si>
  <si>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</si>
  <si>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</si>
  <si>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</si>
  <si>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</si>
  <si>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</si>
  <si>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</si>
  <si>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</si>
  <si>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</si>
  <si>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</si>
  <si>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</si>
  <si>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</si>
  <si>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</si>
  <si>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</si>
  <si>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</si>
  <si>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</si>
  <si>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</si>
  <si>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</si>
  <si>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</si>
  <si>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</si>
  <si>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</si>
  <si>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</si>
  <si>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</si>
  <si>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</si>
  <si>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</si>
  <si>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</si>
  <si>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</si>
  <si>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</si>
  <si>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</si>
  <si>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</si>
  <si>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</si>
  <si>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</si>
  <si>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</si>
  <si>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</si>
  <si>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</si>
  <si>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</si>
  <si>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</si>
  <si>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</si>
  <si>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</si>
  <si>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</si>
  <si>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</si>
  <si>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</si>
  <si>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</si>
  <si>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</si>
  <si>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</si>
  <si>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</si>
  <si>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</si>
  <si>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</si>
  <si>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</si>
  <si>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</si>
  <si>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</si>
  <si>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</si>
  <si>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</si>
  <si>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</si>
  <si>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</si>
  <si>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</si>
  <si>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</si>
  <si>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</si>
  <si>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</si>
  <si>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</si>
  <si>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</si>
  <si>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</si>
  <si>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</si>
  <si>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</si>
  <si>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</si>
  <si>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</si>
  <si>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</si>
  <si>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</si>
  <si>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</si>
  <si>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</si>
  <si>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</si>
  <si>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</si>
  <si>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</si>
  <si>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</si>
  <si>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</si>
  <si>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</si>
  <si>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</si>
  <si>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</si>
  <si>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</si>
  <si>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</si>
  <si>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</si>
  <si>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</si>
  <si>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</si>
  <si>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</si>
  <si>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</si>
  <si>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</si>
  <si>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</si>
  <si>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</si>
  <si>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</si>
  <si>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</si>
  <si>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</si>
  <si>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</si>
  <si>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</si>
  <si>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</si>
  <si>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</si>
  <si>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</si>
  <si>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</si>
  <si>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</si>
  <si>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</si>
  <si>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</si>
  <si>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</si>
  <si>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</si>
  <si>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</si>
  <si>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</si>
  <si>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</si>
  <si>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</si>
  <si>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</si>
  <si>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</si>
  <si>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</si>
  <si>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</si>
  <si>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</si>
  <si>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</si>
  <si>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</si>
  <si>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</si>
  <si>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</si>
  <si>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</si>
  <si>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</si>
  <si>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</si>
  <si>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</si>
  <si>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</si>
  <si>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</si>
  <si>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</si>
  <si>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</si>
  <si>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</si>
  <si>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</si>
  <si>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</si>
  <si>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</si>
  <si>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</si>
  <si>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</si>
  <si>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</si>
  <si>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</si>
  <si>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</si>
  <si>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</si>
  <si>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</si>
  <si>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</si>
  <si>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</si>
  <si>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</si>
  <si>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</si>
  <si>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</si>
  <si>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</si>
  <si>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</si>
  <si>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</si>
  <si>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</si>
  <si>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</si>
  <si>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</si>
  <si>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</si>
  <si>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</si>
  <si>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</si>
  <si>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</si>
  <si>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</si>
  <si>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</si>
  <si>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</si>
  <si>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</si>
  <si>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</si>
  <si>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</si>
  <si>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</si>
  <si>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</si>
  <si>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</si>
  <si>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</si>
  <si>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</si>
  <si>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</si>
  <si>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</si>
  <si>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</si>
  <si>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</si>
  <si>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</si>
  <si>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</si>
  <si>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</si>
  <si>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</si>
  <si>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</si>
  <si>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</si>
  <si>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</si>
  <si>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</si>
  <si>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</si>
  <si>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</si>
  <si>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</si>
  <si>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</si>
  <si>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</si>
  <si>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</si>
  <si>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</si>
  <si>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</si>
  <si>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</si>
  <si>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</si>
  <si>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</si>
  <si>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</si>
  <si>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</si>
  <si>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</si>
  <si>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</si>
  <si>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</si>
  <si>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</si>
  <si>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</si>
  <si>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</si>
  <si>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</si>
  <si>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</si>
  <si>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</si>
  <si>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</si>
  <si>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</si>
  <si>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</si>
  <si>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</si>
  <si>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</si>
  <si>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</si>
  <si>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</si>
  <si>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</si>
  <si>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</si>
  <si>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</si>
  <si>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</si>
  <si>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</si>
  <si>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</si>
  <si>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</si>
  <si>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</si>
  <si>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</si>
  <si>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</si>
  <si>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</si>
  <si>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</si>
  <si>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</si>
  <si>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</si>
  <si>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</si>
  <si>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</si>
  <si>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</si>
  <si>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</si>
  <si>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</si>
  <si>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</si>
  <si>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</si>
  <si>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</si>
  <si>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</si>
  <si>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</si>
  <si>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</si>
  <si>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</si>
  <si>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</si>
  <si>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</si>
  <si>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</si>
  <si>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</si>
  <si>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</si>
  <si>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</si>
  <si>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</si>
  <si>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</si>
  <si>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</si>
  <si>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</si>
  <si>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</si>
  <si>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</si>
  <si>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</si>
  <si>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</si>
  <si>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</si>
  <si>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</si>
  <si>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</si>
  <si>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</si>
  <si>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</si>
  <si>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</si>
  <si>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</si>
  <si>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</si>
  <si>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</si>
  <si>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</si>
  <si>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</si>
  <si>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</si>
  <si>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</si>
  <si>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</si>
  <si>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</si>
  <si>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</si>
  <si>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</si>
  <si>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</si>
  <si>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</si>
  <si>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</si>
  <si>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</si>
  <si>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</si>
  <si>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</si>
  <si>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</si>
  <si>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</si>
  <si>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</si>
  <si>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</si>
  <si>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</si>
  <si>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</si>
  <si>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</si>
  <si>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</si>
  <si>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</si>
  <si>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</si>
  <si>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</si>
  <si>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</si>
  <si>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</si>
  <si>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</si>
  <si>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</si>
  <si>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</si>
  <si>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</si>
  <si>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</si>
  <si>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</si>
  <si>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</si>
  <si>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</si>
  <si>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</si>
  <si>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</si>
  <si>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</si>
  <si>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</si>
  <si>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</si>
  <si>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</si>
  <si>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</si>
  <si>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</si>
  <si>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</si>
  <si>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</si>
  <si>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</si>
  <si>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</si>
  <si>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</si>
  <si>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</si>
  <si>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</si>
  <si>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</si>
  <si>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</si>
  <si>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</si>
  <si>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</si>
  <si>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</si>
  <si>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</si>
  <si>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</si>
  <si>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</si>
  <si>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</si>
  <si>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</si>
  <si>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</si>
  <si>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</si>
  <si>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</si>
  <si>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</si>
  <si>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</si>
  <si>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</si>
  <si>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</si>
  <si>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</si>
  <si>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</si>
  <si>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</si>
  <si>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</si>
  <si>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</si>
  <si>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</si>
  <si>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</si>
  <si>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</si>
  <si>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</si>
  <si>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</si>
  <si>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</si>
  <si>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</si>
  <si>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</si>
  <si>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</si>
  <si>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</si>
  <si>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</si>
  <si>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</si>
  <si>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</si>
  <si>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</si>
  <si>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</si>
  <si>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</si>
  <si>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</si>
  <si>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</si>
  <si>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</si>
  <si>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</si>
  <si>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</si>
  <si>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</si>
  <si>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</si>
  <si>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</si>
  <si>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</si>
  <si>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</si>
  <si>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</si>
  <si>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</si>
  <si>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</si>
  <si>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</si>
  <si>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</si>
  <si>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</si>
  <si>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</si>
  <si>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</si>
  <si>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</si>
  <si>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</si>
  <si>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</si>
  <si>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</si>
  <si>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</si>
  <si>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</si>
  <si>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</si>
  <si>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</si>
  <si>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</si>
  <si>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</si>
  <si>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</si>
  <si>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</si>
  <si>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</si>
  <si>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</si>
  <si>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</si>
  <si>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</si>
  <si>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</si>
  <si>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</si>
  <si>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</si>
  <si>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</si>
  <si>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</si>
  <si>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</si>
  <si>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</si>
  <si>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</si>
  <si>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</si>
  <si>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</si>
  <si>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</si>
  <si>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</si>
  <si>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</si>
  <si>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</si>
  <si>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</si>
  <si>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</si>
  <si>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</si>
  <si>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</si>
  <si>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</si>
  <si>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</si>
  <si>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</si>
  <si>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</si>
  <si>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</si>
  <si>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</si>
  <si>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</si>
  <si>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</si>
  <si>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</si>
  <si>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</si>
  <si>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</si>
  <si>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</si>
  <si>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</si>
  <si>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</si>
  <si>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</si>
  <si>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</si>
  <si>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</si>
  <si>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</si>
  <si>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</si>
  <si>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</si>
  <si>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</si>
  <si>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</si>
  <si>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</si>
  <si>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</si>
  <si>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</si>
  <si>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</si>
  <si>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</si>
  <si>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</si>
  <si>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</si>
  <si>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</si>
  <si>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</si>
  <si>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</si>
  <si>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</si>
  <si>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</si>
  <si>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</si>
  <si>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</si>
  <si>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</si>
  <si>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</si>
  <si>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</si>
  <si>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</si>
  <si>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</si>
  <si>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</si>
  <si>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</si>
  <si>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</si>
  <si>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</si>
  <si>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</si>
  <si>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</si>
  <si>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</si>
  <si>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</si>
  <si>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</si>
  <si>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</si>
  <si>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</si>
  <si>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</si>
  <si>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</si>
  <si>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</si>
  <si>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</si>
  <si>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</si>
  <si>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</si>
  <si>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</si>
  <si>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</si>
  <si>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</si>
  <si>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</si>
  <si>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</si>
  <si>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</si>
  <si>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</si>
  <si>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</si>
  <si>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</si>
  <si>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</si>
  <si>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</si>
  <si>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</si>
  <si>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</si>
  <si>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</si>
  <si>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</si>
  <si>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</si>
  <si>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</si>
  <si>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</si>
  <si>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</si>
  <si>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</si>
  <si>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</si>
  <si>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</si>
  <si>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</si>
  <si>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</si>
  <si>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</si>
  <si>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</si>
  <si>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</si>
  <si>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</si>
  <si>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</si>
  <si>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</si>
  <si>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</si>
  <si>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</si>
  <si>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</si>
  <si>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</si>
  <si>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</si>
  <si>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</si>
  <si>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</si>
  <si>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</si>
  <si>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</si>
  <si>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</si>
  <si>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</si>
  <si>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</si>
  <si>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</si>
  <si>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</si>
  <si>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</si>
  <si>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</si>
  <si>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</si>
  <si>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</si>
  <si>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</si>
  <si>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</si>
  <si>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</si>
  <si>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</si>
  <si>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</si>
  <si>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</si>
  <si>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</si>
  <si>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</si>
  <si>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</si>
  <si>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</si>
  <si>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</si>
  <si>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</si>
  <si>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</si>
  <si>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</si>
  <si>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</si>
  <si>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</si>
  <si>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</si>
  <si>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</si>
  <si>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</si>
  <si>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</si>
  <si>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</si>
  <si>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</si>
  <si>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</si>
  <si>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</si>
  <si>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</si>
  <si>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</si>
  <si>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</si>
  <si>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</si>
  <si>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</si>
  <si>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</si>
  <si>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</si>
  <si>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</si>
  <si>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</si>
  <si>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</si>
  <si>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</si>
  <si>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</si>
  <si>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</si>
  <si>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</si>
  <si>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</si>
  <si>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</si>
  <si>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</si>
  <si>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</si>
  <si>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</si>
  <si>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</si>
  <si>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</si>
  <si>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</si>
  <si>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</si>
  <si>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</si>
  <si>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</si>
  <si>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</si>
  <si>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</si>
  <si>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</si>
  <si>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</si>
  <si>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</si>
  <si>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</si>
  <si>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</si>
  <si>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</si>
  <si>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</si>
  <si>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</si>
  <si>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</si>
  <si>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</si>
  <si>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</si>
  <si>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</si>
  <si>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</si>
  <si>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</si>
  <si>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</si>
  <si>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</si>
  <si>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</si>
  <si>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</si>
  <si>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</si>
  <si>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</si>
  <si>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</si>
  <si>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</si>
  <si>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</si>
  <si>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</si>
  <si>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</si>
  <si>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</si>
  <si>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</si>
  <si>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</si>
  <si>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</si>
  <si>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</si>
  <si>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</si>
  <si>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</si>
  <si>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</si>
  <si>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</si>
  <si>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</si>
  <si>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</si>
  <si>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</si>
  <si>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</si>
  <si>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</si>
  <si>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</si>
  <si>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</si>
  <si>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</si>
  <si>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</si>
  <si>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</si>
  <si>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</si>
  <si>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</si>
  <si>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</si>
  <si>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</si>
  <si>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</si>
  <si>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</si>
  <si>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</si>
  <si>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</si>
  <si>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</si>
  <si>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</si>
  <si>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</si>
  <si>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</si>
  <si>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</si>
  <si>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</si>
  <si>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</si>
  <si>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</si>
  <si>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</si>
  <si>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</si>
  <si>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</si>
  <si>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</si>
  <si>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</si>
  <si>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</si>
  <si>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</si>
  <si>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</si>
  <si>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</si>
  <si>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</si>
  <si>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</si>
  <si>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</si>
  <si>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</si>
  <si>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</si>
  <si>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</si>
  <si>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</si>
  <si>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</si>
  <si>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</si>
  <si>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</si>
  <si>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</si>
  <si>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</si>
  <si>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</si>
  <si>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</si>
  <si>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</si>
  <si>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</si>
  <si>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</si>
  <si>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</si>
  <si>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</si>
  <si>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</si>
  <si>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</si>
  <si>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</si>
  <si>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</si>
  <si>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</si>
  <si>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</si>
  <si>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</si>
  <si>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</si>
  <si>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</si>
  <si>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</si>
  <si>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</si>
  <si>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</si>
  <si>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</si>
  <si>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</si>
  <si>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</si>
  <si>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</si>
  <si>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</si>
  <si>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</si>
  <si>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</si>
  <si>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</si>
  <si>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</si>
  <si>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</si>
  <si>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</si>
  <si>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</si>
  <si>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</si>
  <si>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</si>
  <si>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</si>
  <si>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</si>
  <si>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</si>
  <si>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</si>
  <si>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</si>
  <si>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</si>
  <si>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</si>
  <si>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</si>
  <si>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</si>
  <si>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</si>
  <si>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</si>
  <si>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</si>
  <si>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</si>
  <si>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</si>
  <si>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</si>
  <si>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</si>
  <si>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</si>
  <si>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</si>
  <si>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</si>
  <si>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</si>
  <si>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</si>
  <si>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</si>
  <si>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</si>
  <si>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</si>
  <si>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</si>
  <si>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</si>
  <si>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</si>
  <si>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</si>
  <si>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</si>
  <si>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</si>
  <si>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</si>
  <si>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</si>
  <si>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</si>
  <si>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</si>
  <si>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</si>
  <si>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</si>
  <si>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</si>
  <si>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</si>
  <si>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</si>
  <si>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</si>
  <si>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</si>
  <si>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</si>
  <si>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</si>
  <si>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</si>
  <si>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</si>
  <si>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</si>
  <si>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</si>
  <si>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</si>
  <si>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</si>
  <si>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</si>
  <si>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</si>
  <si>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</si>
  <si>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</si>
  <si>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</si>
  <si>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</si>
  <si>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</si>
  <si>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</si>
  <si>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</si>
  <si>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</si>
  <si>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</si>
  <si>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</si>
  <si>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</si>
  <si>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</si>
  <si>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</si>
  <si>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</si>
  <si>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</si>
  <si>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</si>
  <si>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</si>
  <si>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</si>
  <si>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</si>
  <si>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</si>
  <si>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</si>
  <si>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</si>
  <si>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</si>
  <si>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</si>
  <si>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</si>
  <si>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</si>
  <si>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</si>
  <si>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</si>
  <si>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</si>
  <si>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</si>
  <si>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</si>
  <si>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</si>
  <si>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</si>
  <si>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</si>
  <si>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</si>
  <si>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</si>
  <si>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</si>
  <si>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</si>
  <si>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</si>
  <si>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</si>
  <si>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</si>
  <si>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</si>
  <si>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</si>
  <si>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</si>
  <si>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</si>
  <si>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</si>
  <si>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</si>
  <si>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</si>
  <si>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</si>
  <si>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</si>
  <si>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</si>
  <si>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</si>
  <si>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</si>
  <si>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</si>
  <si>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</si>
  <si>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</si>
  <si>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</si>
  <si>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</si>
  <si>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</si>
  <si>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</si>
  <si>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</si>
  <si>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</si>
  <si>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</si>
  <si>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</si>
  <si>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</si>
  <si>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</si>
  <si>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</si>
  <si>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</si>
  <si>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</si>
  <si>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</si>
  <si>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</si>
  <si>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</si>
  <si>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</si>
  <si>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</si>
  <si>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</si>
  <si>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</si>
  <si>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</si>
  <si>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</si>
  <si>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</si>
  <si>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</si>
  <si>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</si>
  <si>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</si>
  <si>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</si>
  <si>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</si>
  <si>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</si>
  <si>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</si>
  <si>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</si>
  <si>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</si>
  <si>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</si>
  <si>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</si>
  <si>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</si>
  <si>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</si>
  <si>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</si>
  <si>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</si>
  <si>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</si>
  <si>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</si>
  <si>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</si>
  <si>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</si>
  <si>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</si>
  <si>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</si>
  <si>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</si>
  <si>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</si>
  <si>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</si>
  <si>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</si>
  <si>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</si>
  <si>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</si>
  <si>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</si>
  <si>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</si>
  <si>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</si>
  <si>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</si>
  <si>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</si>
  <si>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</si>
  <si>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</si>
  <si>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</si>
  <si>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</si>
  <si>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</si>
  <si>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</si>
  <si>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</si>
  <si>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</si>
  <si>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</si>
  <si>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</si>
  <si>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</si>
  <si>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</si>
  <si>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</si>
  <si>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</si>
  <si>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</si>
  <si>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</si>
  <si>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</si>
  <si>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</si>
  <si>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</si>
  <si>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</si>
  <si>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</si>
  <si>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</si>
  <si>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</si>
  <si>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</si>
  <si>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</si>
  <si>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</si>
  <si>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</si>
  <si>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</si>
  <si>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</si>
  <si>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</si>
  <si>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</si>
  <si>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</si>
  <si>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</si>
  <si>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</si>
  <si>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</si>
  <si>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</si>
  <si>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</si>
  <si>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</si>
  <si>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</si>
  <si>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</si>
  <si>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</si>
  <si>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</si>
  <si>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</si>
  <si>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</si>
  <si>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</si>
  <si>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</si>
  <si>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</si>
  <si>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</si>
  <si>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</si>
  <si>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</si>
  <si>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</si>
  <si>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</si>
  <si>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</si>
  <si>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</si>
  <si>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</si>
  <si>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</si>
  <si>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</si>
  <si>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</si>
  <si>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</si>
  <si>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</si>
  <si>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</si>
  <si>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</si>
  <si>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</si>
  <si>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</si>
  <si>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</si>
  <si>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</si>
  <si>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</si>
  <si>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</si>
  <si>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</si>
  <si>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</si>
  <si>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</si>
  <si>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</si>
  <si>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</si>
  <si>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</si>
  <si>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</si>
  <si>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</si>
  <si>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</si>
  <si>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</si>
  <si>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</si>
  <si>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</si>
  <si>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</si>
  <si>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</si>
  <si>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</si>
  <si>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</si>
  <si>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</si>
  <si>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</si>
  <si>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</si>
  <si>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</si>
  <si>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</si>
  <si>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</si>
  <si>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</si>
  <si>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</si>
  <si>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</si>
  <si>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</si>
  <si>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</si>
  <si>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</si>
  <si>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</si>
  <si>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</si>
  <si>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</si>
  <si>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</si>
  <si>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</si>
  <si>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</si>
  <si>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</si>
  <si>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</si>
  <si>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</si>
  <si>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</si>
  <si>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</si>
  <si>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</si>
  <si>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</si>
  <si>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</si>
  <si>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</si>
  <si>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</si>
  <si>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</si>
  <si>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</si>
  <si>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</si>
  <si>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</si>
  <si>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</si>
  <si>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</si>
  <si>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</si>
  <si>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</si>
  <si>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</si>
  <si>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</si>
  <si>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</si>
  <si>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</si>
  <si>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</si>
  <si>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</si>
  <si>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</si>
  <si>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</si>
  <si>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</si>
  <si>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</si>
  <si>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</si>
  <si>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</si>
  <si>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</si>
  <si>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</si>
  <si>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</si>
  <si>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</si>
  <si>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</si>
  <si>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</si>
  <si>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</si>
  <si>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</si>
  <si>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</si>
  <si>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</si>
  <si>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</si>
  <si>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</si>
  <si>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</si>
  <si>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</si>
  <si>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</si>
  <si>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</si>
  <si>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</si>
  <si>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</si>
  <si>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</si>
  <si>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</si>
  <si>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</si>
  <si>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</si>
  <si>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</si>
  <si>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</si>
  <si>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</si>
  <si>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</si>
  <si>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</si>
  <si>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</si>
  <si>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</si>
  <si>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</si>
  <si>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</si>
  <si>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</si>
  <si>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</si>
  <si>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</si>
  <si>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</si>
  <si>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</si>
  <si>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</si>
  <si>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</si>
  <si>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</si>
  <si>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</si>
  <si>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</si>
  <si>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</si>
  <si>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</si>
  <si>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</si>
  <si>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</si>
  <si>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</si>
  <si>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</si>
  <si>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</si>
  <si>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</si>
  <si>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</si>
  <si>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</si>
  <si>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</si>
  <si>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</si>
  <si>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</si>
  <si>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</si>
  <si>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</si>
  <si>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</si>
  <si>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</si>
  <si>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</si>
  <si>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</si>
  <si>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</si>
  <si>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</si>
  <si>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</si>
  <si>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</si>
  <si>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</si>
  <si>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</si>
  <si>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</si>
  <si>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</si>
  <si>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</si>
  <si>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</si>
  <si>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</si>
  <si>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</si>
  <si>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</si>
  <si>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</si>
  <si>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</si>
  <si>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</si>
  <si>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</si>
  <si>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</si>
  <si>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</si>
  <si>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</si>
  <si>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</si>
  <si>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</si>
  <si>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</si>
  <si>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</si>
  <si>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</si>
  <si>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</si>
  <si>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</si>
  <si>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</si>
  <si>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</si>
  <si>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</si>
  <si>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</si>
  <si>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</si>
  <si>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</si>
  <si>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</si>
  <si>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</si>
  <si>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</si>
  <si>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</si>
  <si>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</si>
  <si>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</si>
  <si>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</si>
  <si>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</si>
  <si>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</si>
  <si>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</si>
  <si>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</si>
  <si>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</si>
  <si>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</si>
  <si>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</si>
  <si>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</si>
  <si>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</si>
  <si>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</si>
  <si>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</si>
  <si>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</si>
  <si>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</si>
  <si>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</si>
  <si>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</si>
  <si>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</si>
  <si>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</si>
  <si>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</si>
  <si>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</si>
  <si>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</si>
  <si>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</si>
  <si>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</si>
  <si>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</si>
  <si>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</si>
  <si>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</si>
  <si>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</si>
  <si>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</si>
  <si>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</si>
  <si>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</si>
  <si>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</si>
  <si>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</si>
  <si>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</si>
  <si>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</si>
  <si>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</si>
  <si>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</si>
  <si>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</si>
  <si>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</si>
  <si>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</si>
  <si>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</si>
  <si>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</si>
  <si>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</si>
  <si>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</si>
  <si>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</si>
  <si>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</si>
  <si>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</si>
  <si>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</si>
  <si>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</si>
  <si>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</si>
  <si>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</si>
  <si>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</si>
  <si>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</si>
  <si>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</si>
  <si>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</si>
  <si>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</si>
  <si>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</si>
  <si>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</si>
  <si>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</si>
  <si>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</si>
  <si>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</si>
  <si>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</si>
  <si>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</si>
  <si>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</si>
  <si>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</si>
  <si>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</si>
  <si>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</si>
  <si>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</si>
  <si>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</si>
  <si>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</si>
  <si>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</si>
  <si>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</si>
  <si>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</si>
  <si>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</si>
  <si>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</si>
  <si>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</si>
  <si>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</si>
  <si>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</si>
  <si>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</si>
  <si>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</si>
  <si>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</si>
  <si>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</si>
  <si>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</si>
  <si>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</si>
  <si>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</si>
  <si>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</si>
  <si>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</si>
  <si>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</si>
  <si>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</si>
  <si>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</si>
  <si>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</si>
  <si>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</si>
  <si>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</si>
  <si>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</si>
  <si>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</si>
  <si>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</si>
  <si>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</si>
  <si>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</si>
  <si>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</si>
  <si>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</si>
  <si>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</si>
  <si>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</si>
  <si>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</si>
  <si>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</si>
  <si>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</si>
  <si>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</si>
  <si>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</si>
  <si>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</si>
  <si>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</si>
  <si>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</si>
  <si>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</si>
  <si>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</si>
  <si>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</si>
  <si>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</si>
  <si>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</si>
  <si>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</si>
  <si>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</si>
  <si>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</si>
  <si>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</si>
  <si>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</si>
  <si>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</si>
  <si>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</si>
  <si>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</si>
  <si>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</si>
  <si>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</si>
  <si>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</si>
  <si>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</si>
  <si>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</si>
  <si>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</si>
  <si>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</si>
  <si>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</si>
  <si>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</si>
  <si>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</si>
  <si>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</si>
  <si>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</si>
  <si>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</si>
  <si>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</si>
  <si>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</si>
  <si>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</si>
  <si>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</si>
  <si>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</si>
  <si>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</si>
  <si>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</si>
  <si>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</si>
  <si>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</si>
  <si>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</si>
  <si>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</si>
  <si>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</si>
  <si>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</si>
  <si>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</si>
  <si>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</si>
  <si>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</si>
  <si>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</si>
  <si>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</si>
  <si>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</si>
  <si>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</si>
  <si>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</si>
  <si>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</si>
  <si>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</si>
  <si>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</si>
  <si>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</si>
  <si>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</si>
  <si>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</si>
  <si>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</si>
  <si>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</si>
  <si>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</si>
  <si>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</si>
  <si>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</si>
  <si>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</si>
  <si>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</si>
  <si>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</si>
  <si>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</si>
  <si>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</si>
  <si>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</si>
  <si>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</si>
  <si>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</si>
  <si>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</si>
  <si>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</si>
  <si>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</si>
  <si>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</si>
  <si>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</si>
  <si>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</si>
  <si>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</si>
  <si>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</si>
  <si>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</si>
  <si>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</si>
  <si>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</si>
  <si>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</si>
  <si>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</si>
  <si>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</si>
  <si>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</si>
  <si>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</si>
  <si>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</si>
  <si>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</si>
  <si>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</si>
  <si>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</si>
  <si>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</si>
  <si>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</si>
  <si>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</si>
  <si>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</si>
  <si>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</si>
  <si>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</si>
  <si>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</si>
  <si>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</si>
  <si>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</si>
  <si>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</si>
  <si>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</si>
  <si>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</si>
  <si>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</si>
  <si>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</si>
  <si>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</si>
  <si>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</si>
  <si>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</si>
  <si>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</si>
  <si>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</si>
  <si>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</si>
  <si>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</si>
  <si>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</si>
  <si>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</si>
  <si>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</si>
  <si>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</si>
  <si>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</si>
  <si>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</si>
  <si>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</si>
  <si>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</si>
  <si>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</si>
  <si>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</si>
  <si>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</si>
  <si>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</si>
  <si>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</si>
  <si>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</si>
  <si>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</si>
  <si>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</si>
  <si>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</si>
  <si>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</si>
  <si>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</si>
  <si>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</si>
  <si>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</si>
  <si>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</si>
  <si>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</si>
  <si>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</si>
  <si>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</si>
  <si>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</si>
  <si>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</si>
  <si>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</si>
  <si>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</si>
  <si>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</si>
  <si>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</si>
  <si>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</si>
  <si>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</si>
  <si>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</si>
  <si>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</si>
  <si>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</si>
  <si>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</si>
  <si>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</si>
  <si>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</si>
  <si>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</si>
  <si>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</si>
  <si>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</si>
  <si>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</si>
  <si>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</si>
  <si>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</si>
  <si>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</si>
  <si>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</si>
  <si>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</si>
  <si>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</si>
  <si>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</si>
  <si>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</si>
  <si>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</si>
  <si>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</si>
  <si>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</si>
  <si>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</si>
  <si>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</si>
  <si>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</si>
  <si>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</si>
  <si>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</si>
  <si>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</si>
  <si>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</si>
  <si>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</si>
  <si>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</si>
  <si>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</si>
  <si>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</si>
  <si>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</si>
  <si>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</si>
  <si>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</si>
  <si>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</si>
  <si>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</si>
  <si>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</si>
  <si>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</si>
  <si>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</si>
  <si>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</si>
  <si>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</si>
  <si>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</si>
  <si>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</si>
  <si>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</si>
  <si>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</si>
  <si>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</si>
  <si>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</si>
  <si>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</si>
  <si>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</si>
  <si>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</si>
  <si>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</si>
  <si>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</si>
  <si>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</si>
  <si>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</si>
  <si>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</si>
  <si>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</si>
  <si>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</si>
  <si>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</si>
  <si>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</si>
  <si>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</si>
  <si>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</si>
  <si>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</si>
  <si>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</si>
  <si>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</si>
  <si>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</si>
  <si>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</si>
  <si>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</si>
  <si>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</si>
  <si>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</si>
  <si>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</si>
  <si>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</si>
  <si>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</si>
  <si>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</si>
  <si>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</si>
  <si>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</si>
  <si>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</si>
  <si>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</si>
  <si>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</si>
  <si>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</si>
  <si>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</si>
  <si>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</si>
  <si>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</si>
  <si>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</si>
  <si>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</si>
  <si>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</si>
  <si>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</si>
  <si>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</si>
  <si>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</si>
  <si>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</si>
  <si>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</si>
  <si>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</si>
  <si>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</si>
  <si>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</si>
  <si>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</si>
  <si>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</si>
  <si>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</si>
  <si>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</si>
  <si>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</si>
  <si>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</si>
  <si>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</si>
  <si>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</si>
  <si>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</si>
  <si>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</si>
  <si>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</si>
  <si>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</si>
  <si>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</si>
  <si>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</si>
  <si>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</si>
  <si>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</si>
  <si>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</si>
  <si>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</si>
  <si>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</si>
  <si>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</si>
  <si>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</si>
  <si>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</si>
  <si>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</si>
  <si>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</si>
  <si>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</si>
  <si>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</si>
  <si>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</si>
  <si>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</si>
  <si>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</si>
  <si>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</si>
  <si>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</si>
  <si>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</si>
  <si>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</si>
  <si>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</si>
  <si>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</si>
  <si>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</si>
  <si>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</si>
  <si>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</si>
  <si>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</si>
  <si>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</si>
  <si>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</si>
  <si>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</si>
  <si>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</si>
  <si>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</si>
  <si>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</si>
  <si>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</si>
  <si>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</si>
  <si>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</si>
  <si>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</si>
  <si>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</si>
  <si>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</si>
  <si>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</si>
  <si>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</si>
  <si>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</si>
  <si>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</si>
  <si>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</si>
  <si>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</si>
  <si>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</si>
  <si>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</si>
  <si>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</si>
  <si>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</si>
  <si>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</si>
  <si>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</si>
  <si>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</si>
  <si>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</si>
  <si>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</si>
  <si>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</si>
  <si>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</si>
  <si>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</si>
  <si>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</si>
  <si>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</si>
  <si>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</si>
  <si>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</si>
  <si>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</si>
  <si>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</si>
  <si>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</si>
  <si>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</si>
  <si>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</si>
  <si>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</si>
  <si>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</si>
  <si>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</si>
  <si>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</si>
  <si>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</si>
  <si>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</si>
  <si>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</si>
  <si>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</si>
  <si>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</si>
  <si>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</si>
  <si>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</si>
  <si>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</si>
  <si>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</si>
  <si>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</si>
  <si>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</si>
  <si>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</si>
  <si>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</si>
  <si>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</si>
  <si>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</si>
  <si>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</si>
  <si>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</si>
  <si>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</si>
  <si>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</si>
  <si>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</si>
  <si>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</si>
  <si>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</si>
  <si>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</si>
  <si>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</si>
  <si>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</si>
  <si>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</si>
  <si>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</si>
  <si>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</si>
  <si>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</si>
  <si>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</si>
  <si>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</si>
  <si>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</si>
  <si>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</si>
  <si>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</si>
  <si>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</si>
  <si>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</si>
  <si>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</si>
  <si>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</si>
  <si>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</si>
  <si>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</si>
  <si>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</si>
  <si>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</si>
  <si>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</si>
  <si>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</si>
  <si>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</si>
  <si>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</si>
  <si>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</si>
  <si>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</si>
  <si>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</si>
  <si>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</si>
  <si>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</si>
  <si>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</si>
  <si>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</si>
  <si>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</si>
  <si>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</si>
  <si>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</si>
  <si>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</si>
  <si>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</si>
  <si>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</si>
  <si>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</si>
  <si>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</si>
  <si>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</si>
  <si>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</si>
  <si>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</si>
  <si>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</si>
  <si>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</si>
  <si>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</si>
  <si>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</si>
  <si>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</si>
  <si>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</si>
  <si>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</si>
  <si>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</si>
  <si>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</si>
  <si>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</si>
  <si>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</si>
  <si>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</si>
  <si>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</si>
  <si>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</si>
  <si>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</si>
  <si>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</si>
  <si>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</si>
  <si>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</si>
  <si>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</si>
  <si>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</si>
  <si>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</si>
  <si>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</si>
  <si>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</si>
  <si>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</si>
  <si>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</si>
  <si>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</si>
  <si>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</si>
  <si>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</si>
  <si>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</si>
  <si>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</si>
  <si>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</si>
  <si>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</si>
  <si>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</si>
  <si>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</si>
  <si>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</si>
  <si>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</si>
  <si>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</si>
  <si>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</si>
  <si>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</si>
  <si>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</si>
  <si>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</si>
  <si>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</si>
  <si>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</si>
  <si>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</si>
  <si>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</si>
  <si>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</si>
  <si>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</si>
  <si>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</si>
  <si>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</si>
  <si>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</si>
  <si>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</si>
  <si>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</si>
  <si>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</si>
  <si>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</si>
  <si>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</si>
  <si>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</si>
  <si>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</si>
  <si>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</si>
  <si>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</si>
  <si>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</si>
  <si>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</si>
  <si>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</si>
  <si>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</si>
  <si>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</si>
  <si>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</si>
  <si>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</si>
  <si>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</si>
  <si>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</si>
  <si>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</si>
  <si>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</si>
  <si>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</si>
  <si>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</si>
  <si>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</si>
  <si>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</si>
  <si>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</si>
  <si>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</si>
  <si>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</si>
  <si>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</si>
  <si>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</si>
  <si>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</si>
  <si>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</si>
  <si>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</si>
  <si>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</si>
  <si>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</si>
  <si>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</si>
  <si>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</si>
  <si>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</si>
  <si>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</si>
  <si>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</si>
  <si>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</si>
  <si>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</si>
  <si>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</si>
  <si>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</si>
  <si>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</si>
  <si>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</si>
  <si>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</si>
  <si>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</si>
  <si>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</si>
  <si>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</si>
  <si>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</si>
  <si>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</si>
  <si>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</si>
  <si>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</si>
  <si>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</si>
  <si>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</si>
  <si>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</si>
  <si>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</si>
  <si>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</si>
  <si>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</si>
  <si>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</si>
  <si>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</si>
  <si>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</si>
  <si>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</si>
  <si>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</si>
  <si>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</si>
  <si>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</si>
  <si>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</si>
  <si>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</si>
  <si>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</si>
  <si>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</si>
  <si>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</si>
  <si>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</si>
  <si>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</si>
  <si>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</si>
  <si>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</si>
  <si>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</si>
  <si>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</si>
  <si>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</si>
  <si>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</si>
  <si>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</si>
  <si>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</si>
  <si>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</si>
  <si>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</si>
  <si>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</si>
  <si>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</si>
  <si>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</si>
  <si>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</si>
  <si>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</si>
  <si>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</si>
  <si>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</si>
  <si>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</si>
  <si>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</si>
  <si>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</si>
  <si>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</si>
  <si>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</si>
  <si>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</si>
  <si>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</si>
  <si>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</si>
  <si>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</si>
  <si>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</si>
  <si>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</si>
  <si>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</si>
  <si>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</si>
  <si>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</si>
  <si>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</si>
  <si>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</si>
  <si>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</si>
  <si>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</si>
  <si>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</si>
  <si>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</si>
  <si>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</si>
  <si>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</si>
  <si>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</si>
  <si>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</si>
  <si>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</si>
  <si>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</si>
  <si>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</si>
  <si>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</si>
  <si>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</si>
  <si>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</si>
  <si>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</si>
  <si>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</si>
  <si>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</si>
  <si>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</si>
  <si>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</si>
  <si>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</si>
  <si>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</si>
  <si>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</si>
  <si>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</si>
  <si>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</si>
  <si>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</si>
  <si>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</si>
  <si>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</si>
  <si>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</si>
  <si>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</si>
  <si>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</si>
  <si>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</si>
  <si>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</si>
  <si>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</si>
  <si>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</si>
  <si>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</si>
  <si>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</si>
  <si>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</si>
  <si>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</si>
  <si>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</si>
  <si>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</si>
  <si>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</si>
  <si>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</si>
  <si>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</si>
  <si>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</si>
  <si>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</si>
  <si>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</si>
  <si>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</si>
  <si>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</si>
  <si>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</si>
  <si>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</si>
  <si>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</si>
  <si>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</si>
  <si>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</si>
  <si>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</si>
  <si>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</si>
  <si>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</si>
  <si>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</si>
  <si>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</si>
  <si>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</si>
  <si>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</si>
  <si>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</si>
  <si>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</si>
  <si>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</si>
  <si>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</si>
  <si>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</si>
  <si>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</si>
  <si>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</si>
  <si>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</si>
  <si>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</si>
  <si>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</si>
  <si>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</si>
  <si>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</si>
  <si>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</si>
  <si>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</si>
  <si>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</si>
  <si>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</si>
  <si>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</si>
  <si>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</si>
  <si>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</si>
  <si>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</si>
  <si>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</si>
  <si>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</si>
  <si>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</si>
  <si>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</si>
  <si>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</si>
  <si>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</si>
  <si>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</si>
  <si>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</si>
  <si>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</si>
  <si>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</si>
  <si>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</si>
  <si>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</si>
  <si>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</si>
  <si>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</si>
  <si>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</si>
  <si>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</si>
  <si>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</si>
  <si>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</si>
  <si>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</si>
  <si>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</si>
  <si>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</si>
  <si>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</si>
  <si>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</si>
  <si>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</si>
  <si>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</si>
  <si>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</si>
  <si>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</si>
  <si>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</si>
  <si>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</si>
  <si>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</si>
  <si>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</si>
  <si>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</si>
  <si>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</si>
  <si>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</si>
  <si>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</si>
  <si>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</si>
  <si>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</si>
  <si>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</si>
  <si>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</si>
  <si>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</si>
  <si>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</si>
  <si>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</si>
  <si>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</si>
  <si>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</si>
  <si>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</si>
  <si>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</si>
  <si>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</si>
  <si>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</si>
  <si>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</si>
  <si>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</si>
  <si>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</si>
  <si>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</si>
  <si>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</si>
  <si>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</si>
  <si>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</si>
  <si>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</si>
  <si>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</si>
  <si>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</si>
  <si>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</si>
  <si>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</si>
  <si>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</si>
  <si>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</si>
  <si>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</si>
  <si>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</si>
  <si>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</si>
  <si>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</si>
  <si>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</si>
  <si>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</si>
  <si>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</si>
  <si>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</si>
  <si>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</si>
  <si>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</si>
  <si>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</si>
  <si>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</si>
  <si>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</si>
  <si>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</si>
  <si>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</si>
  <si>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</si>
  <si>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</si>
  <si>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</si>
  <si>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</si>
  <si>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</si>
  <si>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</si>
  <si>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</si>
  <si>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</si>
  <si>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</si>
  <si>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</si>
  <si>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</si>
  <si>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</si>
  <si>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</si>
  <si>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</si>
  <si>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</si>
  <si>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</si>
  <si>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</si>
  <si>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</si>
  <si>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</si>
  <si>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</si>
  <si>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</si>
  <si>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</si>
  <si>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</si>
  <si>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</si>
  <si>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</si>
  <si>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</si>
  <si>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</si>
  <si>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</si>
  <si>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</si>
  <si>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</si>
  <si>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</si>
  <si>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</si>
  <si>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</si>
  <si>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</si>
  <si>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</si>
  <si>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</si>
  <si>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</si>
  <si>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</si>
  <si>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</si>
  <si>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</si>
  <si>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</si>
  <si>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</si>
  <si>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</si>
  <si>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</si>
  <si>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</si>
  <si>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</si>
  <si>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</si>
  <si>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</si>
  <si>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</si>
  <si>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</si>
  <si>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</si>
  <si>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</si>
  <si>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</si>
  <si>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</si>
  <si>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</si>
  <si>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</si>
  <si>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</si>
  <si>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</si>
  <si>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</si>
  <si>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</si>
  <si>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</si>
  <si>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</si>
  <si>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</si>
  <si>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</si>
  <si>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</si>
  <si>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</si>
  <si>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</si>
  <si>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</si>
  <si>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</si>
  <si>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</si>
  <si>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</si>
  <si>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</si>
  <si>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</si>
  <si>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</si>
  <si>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</si>
  <si>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</si>
  <si>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</si>
  <si>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</si>
  <si>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</si>
  <si>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</si>
  <si>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</si>
  <si>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</si>
  <si>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</si>
  <si>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</si>
  <si>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</si>
  <si>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</si>
  <si>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</si>
  <si>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</si>
  <si>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</si>
  <si>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</si>
  <si>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</si>
  <si>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</si>
  <si>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</si>
  <si>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</si>
  <si>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</si>
  <si>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</si>
  <si>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</si>
  <si>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</si>
  <si>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</si>
  <si>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</si>
  <si>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</si>
  <si>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</si>
  <si>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</si>
  <si>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</si>
  <si>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</si>
  <si>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</si>
  <si>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</si>
  <si>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</si>
  <si>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</si>
  <si>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</si>
  <si>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</si>
  <si>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</si>
  <si>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</si>
  <si>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</si>
  <si>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</si>
  <si>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</si>
  <si>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</si>
  <si>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</si>
  <si>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</si>
  <si>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</si>
  <si>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</si>
  <si>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</si>
  <si>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</si>
  <si>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</si>
  <si>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</si>
  <si>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</si>
  <si>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</si>
  <si>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</si>
  <si>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</si>
  <si>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</si>
  <si>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</si>
  <si>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</si>
  <si>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</si>
  <si>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</si>
  <si>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</si>
  <si>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</si>
  <si>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</si>
  <si>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</si>
  <si>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</si>
  <si>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</si>
  <si>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</si>
  <si>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</si>
  <si>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</si>
  <si>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</si>
  <si>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</si>
  <si>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</si>
  <si>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</si>
  <si>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</si>
  <si>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</si>
  <si>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</si>
  <si>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</si>
  <si>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</si>
  <si>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</si>
  <si>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</si>
  <si>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</si>
  <si>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</si>
  <si>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</si>
  <si>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</si>
  <si>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</si>
  <si>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</si>
  <si>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</si>
  <si>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</si>
  <si>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</si>
  <si>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</si>
  <si>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</si>
  <si>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</si>
  <si>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</si>
  <si>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</si>
  <si>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</si>
  <si>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</si>
  <si>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</si>
  <si>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</si>
  <si>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</si>
  <si>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</si>
  <si>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</si>
  <si>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</si>
  <si>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</si>
  <si>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</si>
  <si>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</si>
  <si>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</si>
  <si>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</si>
  <si>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</si>
  <si>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</si>
  <si>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</si>
  <si>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</si>
  <si>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</si>
  <si>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</si>
  <si>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</si>
  <si>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</si>
  <si>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</si>
  <si>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</si>
  <si>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</si>
  <si>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</si>
  <si>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</si>
  <si>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</si>
  <si>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</si>
  <si>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</si>
  <si>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</si>
  <si>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</si>
  <si>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</si>
  <si>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</si>
  <si>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</si>
  <si>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</si>
  <si>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</si>
  <si>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</si>
  <si>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</si>
  <si>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</si>
  <si>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</si>
  <si>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</si>
  <si>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</si>
  <si>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</si>
  <si>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</si>
  <si>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</si>
  <si>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</si>
  <si>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</si>
  <si>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</si>
  <si>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</si>
  <si>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</si>
  <si>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</si>
  <si>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</si>
  <si>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</si>
  <si>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</si>
  <si>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</si>
  <si>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</si>
  <si>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</si>
  <si>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</si>
  <si>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</si>
  <si>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</si>
  <si>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</si>
  <si>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</si>
  <si>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</si>
  <si>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</si>
  <si>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</si>
  <si>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</si>
  <si>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</si>
  <si>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</si>
  <si>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</si>
  <si>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</si>
  <si>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</si>
  <si>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</si>
  <si>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</si>
  <si>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</si>
  <si>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</si>
  <si>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</si>
  <si>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</si>
  <si>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</si>
  <si>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</si>
  <si>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</si>
  <si>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</si>
  <si>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</si>
  <si>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</si>
  <si>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</si>
  <si>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</si>
  <si>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</si>
  <si>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</si>
  <si>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</si>
  <si>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</si>
  <si>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</si>
  <si>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</si>
  <si>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</si>
  <si>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</si>
  <si>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</si>
  <si>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</si>
  <si>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</si>
  <si>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</si>
  <si>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</si>
  <si>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</si>
  <si>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</si>
  <si>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</si>
  <si>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</si>
  <si>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</si>
  <si>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</si>
  <si>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</si>
  <si>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</si>
  <si>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</si>
  <si>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</si>
  <si>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</si>
  <si>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</si>
  <si>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</si>
  <si>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</si>
  <si>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</si>
  <si>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</si>
  <si>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</si>
  <si>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</si>
  <si>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</si>
  <si>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</si>
  <si>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</si>
  <si>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</si>
  <si>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</si>
  <si>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</si>
  <si>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</si>
  <si>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</si>
  <si>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</si>
  <si>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</si>
  <si>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</si>
  <si>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</si>
  <si>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</si>
  <si>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</si>
  <si>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</si>
  <si>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</si>
  <si>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</si>
  <si>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</si>
  <si>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</si>
  <si>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</si>
  <si>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</si>
  <si>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</si>
  <si>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</si>
  <si>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</si>
  <si>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</si>
  <si>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</si>
  <si>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</si>
  <si>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</si>
  <si>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</si>
  <si>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</si>
  <si>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</si>
  <si>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</si>
  <si>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</si>
  <si>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</si>
  <si>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</si>
  <si>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</si>
  <si>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</si>
  <si>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</si>
  <si>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</si>
  <si>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</si>
  <si>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</si>
  <si>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</si>
  <si>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</si>
  <si>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</si>
  <si>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</si>
  <si>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</si>
  <si>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</si>
  <si>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</si>
  <si>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</si>
  <si>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</si>
  <si>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</si>
  <si>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</si>
  <si>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</si>
  <si>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</si>
  <si>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</si>
  <si>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</si>
  <si>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</si>
  <si>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</si>
  <si>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</si>
  <si>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</si>
  <si>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</si>
  <si>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</si>
  <si>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</si>
  <si>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</si>
  <si>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</si>
  <si>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</si>
  <si>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</si>
  <si>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</si>
  <si>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</si>
  <si>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</si>
  <si>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</si>
  <si>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</si>
  <si>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</si>
  <si>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</si>
  <si>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</si>
  <si>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</si>
  <si>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</si>
  <si>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</si>
  <si>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</si>
  <si>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</si>
  <si>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</si>
  <si>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</si>
  <si>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</si>
  <si>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</si>
  <si>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</si>
  <si>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</si>
  <si>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</si>
  <si>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</si>
  <si>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</si>
  <si>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</si>
  <si>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</si>
  <si>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</si>
  <si>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</si>
  <si>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</si>
  <si>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</si>
  <si>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</si>
  <si>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</si>
  <si>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</si>
  <si>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</si>
  <si>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</si>
  <si>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</si>
  <si>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</si>
  <si>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</si>
  <si>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</si>
  <si>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</si>
  <si>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</si>
  <si>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</si>
  <si>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</si>
  <si>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</si>
  <si>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</si>
  <si>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</si>
  <si>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</si>
  <si>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</si>
  <si>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</si>
  <si>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</si>
  <si>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</si>
  <si>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</si>
  <si>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</si>
  <si>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</si>
  <si>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</si>
  <si>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</si>
  <si>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</si>
  <si>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</si>
  <si>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</si>
  <si>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</si>
  <si>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</si>
  <si>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</si>
  <si>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</si>
  <si>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</si>
  <si>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</si>
  <si>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</si>
  <si>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</si>
  <si>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</si>
  <si>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</si>
  <si>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</si>
  <si>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</si>
  <si>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</si>
  <si>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</si>
  <si>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</si>
  <si>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</si>
  <si>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</si>
  <si>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</si>
  <si>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</si>
  <si>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</si>
  <si>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</si>
  <si>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</si>
  <si>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</si>
  <si>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</si>
  <si>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</si>
  <si>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</si>
  <si>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</si>
  <si>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</si>
  <si>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</si>
  <si>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</si>
  <si>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</si>
  <si>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</si>
  <si>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</si>
  <si>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</si>
  <si>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</si>
  <si>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</si>
  <si>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</si>
  <si>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</si>
  <si>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</si>
  <si>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</si>
  <si>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</si>
  <si>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</si>
  <si>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</si>
  <si>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</si>
  <si>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</si>
  <si>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</si>
  <si>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</si>
  <si>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</si>
  <si>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</si>
  <si>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</si>
  <si>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</si>
  <si>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</si>
  <si>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</si>
  <si>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</si>
  <si>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</si>
  <si>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</si>
  <si>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</si>
  <si>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</si>
  <si>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</si>
  <si>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</si>
  <si>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</si>
  <si>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</si>
  <si>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</si>
  <si>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</si>
  <si>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</si>
  <si>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</si>
  <si>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</si>
  <si>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</si>
  <si>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</si>
  <si>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</si>
  <si>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</si>
  <si>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</si>
  <si>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</si>
  <si>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</si>
  <si>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</si>
  <si>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</si>
  <si>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</si>
  <si>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</si>
  <si>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</si>
  <si>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</si>
  <si>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</si>
  <si>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</si>
  <si>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</si>
  <si>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</si>
  <si>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</si>
  <si>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</si>
  <si>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</si>
  <si>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</si>
  <si>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</si>
  <si>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</si>
  <si>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</si>
  <si>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</si>
  <si>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</si>
  <si>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</si>
  <si>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</si>
  <si>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</si>
  <si>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</si>
  <si>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</si>
  <si>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</si>
  <si>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</si>
  <si>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</si>
  <si>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</si>
  <si>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</si>
  <si>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</si>
  <si>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</si>
  <si>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</si>
  <si>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</si>
  <si>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</si>
  <si>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</si>
  <si>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</si>
  <si>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</si>
  <si>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</si>
  <si>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</si>
  <si>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</si>
  <si>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</si>
  <si>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</si>
  <si>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</si>
  <si>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</si>
  <si>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</si>
  <si>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</si>
  <si>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</si>
  <si>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</si>
  <si>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</si>
  <si>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</si>
  <si>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</si>
  <si>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</si>
  <si>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</si>
  <si>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</si>
  <si>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</si>
  <si>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</si>
  <si>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</si>
  <si>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</si>
  <si>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</si>
  <si>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</si>
  <si>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</si>
  <si>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</si>
  <si>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</si>
  <si>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</si>
  <si>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</si>
  <si>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</si>
  <si>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</si>
  <si>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</si>
  <si>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</si>
  <si>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</si>
  <si>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</si>
  <si>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</si>
  <si>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</si>
  <si>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</si>
  <si>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</si>
  <si>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</si>
  <si>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</si>
  <si>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</si>
  <si>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</si>
  <si>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</si>
  <si>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</si>
  <si>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</si>
  <si>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</si>
  <si>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</si>
  <si>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</si>
  <si>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</si>
  <si>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</si>
  <si>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</si>
  <si>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</si>
  <si>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</si>
  <si>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</si>
  <si>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</si>
  <si>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</si>
  <si>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</si>
  <si>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</si>
  <si>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</si>
  <si>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</si>
  <si>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</si>
  <si>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</si>
  <si>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</si>
  <si>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</si>
  <si>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</si>
  <si>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</si>
  <si>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</si>
  <si>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</si>
  <si>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</si>
  <si>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</si>
  <si>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</si>
  <si>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</si>
  <si>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</si>
  <si>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</si>
  <si>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</si>
  <si>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</si>
  <si>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</si>
  <si>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</si>
  <si>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</si>
  <si>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</si>
  <si>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</si>
  <si>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</si>
  <si>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</si>
  <si>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</si>
  <si>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</si>
  <si>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</si>
  <si>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</si>
  <si>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</si>
  <si>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</si>
  <si>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</si>
  <si>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</si>
  <si>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</si>
  <si>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</si>
  <si>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</si>
  <si>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</si>
  <si>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</si>
  <si>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</si>
  <si>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</si>
  <si>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</si>
  <si>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</si>
  <si>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</si>
  <si>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</si>
  <si>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</si>
  <si>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</si>
  <si>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</si>
  <si>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</si>
  <si>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</si>
  <si>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</si>
  <si>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</si>
  <si>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</si>
  <si>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</si>
  <si>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</si>
  <si>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</si>
  <si>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</si>
  <si>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</si>
  <si>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</si>
  <si>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</si>
  <si>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</si>
  <si>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</si>
  <si>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</si>
  <si>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</si>
  <si>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</si>
  <si>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</si>
  <si>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</si>
  <si>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</si>
  <si>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</si>
  <si>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</si>
  <si>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</si>
  <si>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</si>
  <si>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</si>
  <si>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</si>
  <si>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</si>
  <si>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</si>
  <si>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</si>
  <si>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</si>
  <si>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</si>
  <si>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</si>
  <si>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</si>
  <si>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</si>
  <si>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</si>
  <si>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</si>
  <si>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</si>
  <si>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</si>
  <si>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</si>
  <si>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</si>
  <si>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</si>
  <si>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</si>
  <si>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</si>
  <si>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</si>
  <si>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</si>
  <si>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</si>
  <si>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</si>
  <si>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</si>
  <si>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</si>
  <si>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</si>
  <si>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</si>
  <si>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</si>
  <si>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</si>
  <si>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</si>
  <si>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</si>
  <si>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</si>
  <si>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</si>
  <si>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</si>
  <si>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</si>
  <si>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</si>
  <si>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</si>
  <si>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</si>
  <si>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</si>
  <si>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</si>
  <si>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</si>
  <si>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</si>
  <si>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</si>
  <si>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</si>
  <si>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</si>
  <si>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</si>
  <si>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</si>
  <si>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</si>
  <si>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</si>
  <si>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</si>
  <si>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</si>
  <si>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</si>
  <si>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</si>
  <si>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</si>
  <si>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</si>
  <si>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</si>
  <si>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</si>
  <si>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</si>
  <si>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</si>
  <si>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</si>
  <si>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</si>
  <si>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</si>
  <si>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</si>
  <si>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</si>
  <si>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</si>
  <si>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</si>
  <si>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</si>
  <si>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</si>
  <si>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</si>
  <si>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</si>
  <si>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</si>
  <si>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</si>
  <si>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</si>
  <si>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</si>
  <si>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</si>
  <si>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</si>
  <si>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</si>
  <si>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</si>
  <si>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</si>
  <si>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</si>
  <si>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</si>
  <si>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</si>
  <si>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</si>
  <si>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</si>
  <si>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</si>
  <si>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</si>
  <si>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</si>
  <si>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</si>
  <si>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</si>
  <si>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</si>
  <si>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</si>
  <si>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</si>
  <si>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</si>
  <si>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</si>
  <si>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</si>
  <si>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</si>
  <si>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</si>
  <si>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</si>
  <si>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</si>
  <si>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</si>
  <si>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</si>
  <si>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</si>
  <si>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</si>
  <si>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</si>
  <si>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</si>
  <si>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</si>
  <si>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</si>
  <si>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</si>
  <si>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</si>
  <si>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</si>
  <si>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</si>
  <si>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</si>
  <si>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</si>
  <si>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</si>
  <si>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</si>
  <si>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</si>
  <si>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</si>
  <si>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</si>
  <si>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</si>
  <si>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</si>
  <si>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</si>
  <si>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</si>
  <si>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</si>
  <si>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</si>
  <si>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</si>
  <si>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</si>
  <si>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</si>
  <si>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</si>
  <si>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</si>
  <si>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</si>
  <si>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</si>
  <si>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</si>
  <si>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</si>
  <si>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</si>
  <si>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</si>
  <si>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</si>
  <si>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</si>
  <si>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</si>
  <si>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</si>
  <si>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</si>
  <si>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</si>
  <si>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</si>
  <si>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</si>
  <si>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</si>
  <si>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</si>
  <si>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</si>
  <si>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</si>
  <si>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</si>
  <si>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</si>
  <si>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</si>
  <si>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</si>
  <si>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</si>
  <si>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</si>
  <si>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</si>
  <si>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</si>
  <si>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</si>
  <si>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</si>
  <si>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</si>
  <si>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</si>
  <si>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</si>
  <si>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</si>
  <si>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</si>
  <si>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</si>
  <si>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</si>
  <si>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</si>
  <si>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</si>
  <si>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</si>
  <si>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</si>
  <si>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</si>
  <si>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</si>
  <si>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</si>
  <si>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</si>
  <si>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</si>
  <si>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</si>
  <si>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</si>
  <si>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</si>
  <si>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</si>
  <si>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</si>
  <si>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</si>
  <si>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</si>
  <si>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</si>
  <si>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</si>
  <si>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</si>
  <si>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</si>
  <si>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</si>
  <si>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</si>
  <si>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</si>
  <si>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</si>
  <si>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</si>
  <si>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</si>
  <si>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</si>
  <si>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</si>
  <si>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</si>
  <si>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</si>
  <si>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</si>
  <si>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</si>
  <si>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</si>
  <si>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</si>
  <si>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</si>
  <si>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</si>
  <si>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</si>
  <si>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</si>
  <si>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</si>
  <si>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</si>
  <si>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</si>
  <si>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</si>
  <si>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</si>
  <si>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</si>
  <si>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</si>
  <si>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</si>
  <si>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</si>
  <si>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</si>
  <si>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</si>
  <si>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</si>
  <si>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</si>
  <si>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</si>
  <si>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</si>
  <si>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</si>
  <si>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</si>
  <si>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</si>
  <si>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</si>
  <si>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</si>
  <si>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</si>
  <si>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</si>
  <si>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</si>
  <si>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</si>
  <si>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</si>
  <si>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</si>
  <si>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</si>
  <si>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</si>
  <si>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</si>
  <si>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</si>
  <si>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</si>
  <si>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</si>
  <si>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</si>
  <si>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</si>
  <si>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</si>
  <si>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</si>
  <si>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</si>
  <si>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</si>
  <si>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</si>
  <si>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</si>
  <si>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</si>
  <si>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</si>
  <si>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</si>
  <si>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</si>
  <si>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</si>
  <si>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</si>
  <si>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</si>
  <si>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</si>
  <si>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</si>
  <si>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</si>
  <si>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</si>
  <si>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</si>
  <si>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</si>
  <si>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</si>
  <si>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</si>
  <si>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</si>
  <si>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</si>
  <si>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</si>
  <si>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</si>
  <si>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</si>
  <si>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</si>
  <si>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</si>
  <si>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</si>
  <si>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</si>
  <si>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</si>
  <si>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</si>
  <si>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</si>
  <si>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</si>
  <si>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</si>
  <si>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</si>
  <si>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</si>
  <si>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</si>
  <si>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</si>
  <si>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</si>
  <si>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</si>
  <si>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</si>
  <si>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</si>
  <si>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</si>
  <si>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</si>
  <si>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</si>
  <si>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</si>
  <si>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</si>
  <si>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</si>
  <si>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</si>
  <si>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</si>
  <si>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</si>
  <si>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</si>
  <si>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</si>
  <si>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</si>
  <si>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</si>
  <si>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</si>
  <si>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</si>
  <si>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</si>
  <si>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</si>
  <si>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</si>
  <si>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</si>
  <si>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</si>
  <si>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</si>
  <si>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</si>
  <si>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</si>
  <si>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</si>
  <si>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</si>
  <si>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</si>
  <si>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</si>
  <si>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</si>
  <si>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</si>
  <si>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</si>
  <si>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</si>
  <si>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</si>
  <si>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</si>
  <si>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</si>
  <si>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</si>
  <si>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</si>
  <si>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</si>
  <si>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</si>
  <si>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</si>
  <si>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</si>
  <si>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</si>
  <si>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</si>
  <si>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</si>
  <si>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</si>
  <si>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</si>
  <si>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</si>
  <si>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</si>
  <si>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</si>
  <si>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</si>
  <si>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</si>
  <si>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</si>
  <si>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</si>
  <si>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</si>
  <si>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</si>
  <si>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</si>
  <si>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</si>
  <si>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</si>
  <si>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</si>
  <si>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</si>
  <si>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</si>
  <si>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</si>
  <si>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</si>
  <si>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</si>
  <si>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</si>
  <si>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</si>
  <si>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</si>
  <si>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</si>
  <si>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</si>
  <si>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</si>
  <si>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</si>
  <si>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</si>
  <si>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</si>
  <si>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</si>
  <si>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</si>
  <si>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</si>
  <si>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</si>
  <si>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</si>
  <si>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</si>
  <si>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</si>
  <si>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</si>
  <si>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</si>
  <si>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</si>
  <si>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</si>
  <si>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</si>
  <si>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</si>
  <si>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</si>
  <si>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</si>
  <si>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</si>
  <si>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</si>
  <si>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</si>
  <si>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</si>
  <si>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</si>
  <si>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</si>
  <si>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</si>
  <si>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</si>
  <si>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</si>
  <si>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</si>
  <si>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</si>
  <si>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</si>
  <si>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</si>
  <si>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</si>
  <si>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</si>
  <si>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</si>
  <si>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</si>
  <si>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</si>
  <si>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</si>
  <si>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</si>
  <si>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</si>
  <si>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</si>
  <si>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</si>
  <si>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</si>
  <si>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</si>
  <si>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</si>
  <si>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</si>
  <si>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</si>
  <si>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</si>
  <si>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</si>
  <si>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</si>
  <si>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</si>
  <si>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</si>
  <si>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</si>
  <si>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</si>
  <si>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</si>
  <si>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</si>
  <si>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</si>
  <si>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</si>
  <si>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</si>
  <si>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</si>
  <si>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</si>
  <si>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</si>
  <si>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</si>
  <si>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</si>
  <si>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</si>
  <si>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</si>
  <si>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</si>
  <si>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</si>
  <si>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</si>
  <si>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</si>
  <si>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</si>
  <si>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</si>
  <si>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</si>
  <si>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</si>
  <si>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</si>
  <si>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</si>
  <si>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</si>
  <si>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</si>
  <si>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</si>
  <si>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</si>
  <si>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</si>
  <si>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</si>
  <si>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</si>
  <si>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</si>
  <si>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</si>
  <si>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</si>
  <si>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</si>
  <si>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</si>
  <si>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</si>
  <si>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</si>
  <si>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</si>
  <si>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</si>
  <si>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</si>
  <si>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</si>
  <si>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</si>
  <si>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</si>
  <si>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</si>
  <si>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</si>
  <si>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</si>
  <si>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</si>
  <si>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</si>
  <si>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</si>
  <si>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</si>
  <si>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</si>
  <si>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</si>
  <si>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</si>
  <si>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</si>
  <si>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</si>
  <si>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</si>
  <si>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</si>
  <si>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</si>
  <si>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</si>
  <si>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</si>
  <si>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</si>
  <si>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</si>
  <si>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</si>
  <si>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</si>
  <si>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</si>
  <si>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</si>
  <si>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</si>
  <si>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</si>
  <si>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</si>
  <si>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</si>
  <si>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</si>
  <si>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</si>
  <si>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</si>
  <si>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</si>
  <si>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</si>
  <si>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</si>
  <si>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</si>
  <si>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</si>
  <si>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</si>
  <si>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</si>
  <si>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</si>
  <si>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</si>
  <si>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</si>
  <si>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</si>
  <si>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</si>
  <si>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</si>
  <si>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</si>
  <si>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</si>
  <si>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</si>
  <si>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</si>
  <si>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</si>
  <si>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</si>
  <si>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</si>
  <si>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</si>
  <si>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</si>
  <si>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</si>
  <si>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</si>
  <si>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</si>
  <si>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</si>
  <si>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</si>
  <si>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</si>
  <si>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</si>
  <si>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</si>
  <si>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</si>
  <si>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</si>
  <si>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</si>
  <si>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</si>
  <si>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</si>
  <si>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</si>
  <si>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</si>
  <si>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</si>
  <si>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</si>
  <si>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</si>
  <si>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</si>
  <si>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</si>
  <si>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</si>
  <si>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</si>
  <si>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</si>
  <si>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</si>
  <si>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</si>
  <si>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</si>
  <si>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</si>
  <si>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</si>
  <si>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</si>
  <si>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</si>
  <si>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</si>
  <si>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</si>
  <si>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</si>
  <si>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</si>
  <si>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</si>
  <si>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</si>
  <si>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</si>
  <si>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</si>
  <si>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</si>
  <si>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</si>
  <si>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</si>
  <si>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</si>
  <si>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</si>
  <si>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</si>
  <si>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</si>
  <si>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</si>
  <si>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</si>
  <si>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</si>
  <si>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</si>
  <si>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</si>
  <si>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</si>
  <si>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</si>
  <si>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</si>
  <si>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</si>
  <si>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</si>
  <si>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</si>
  <si>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</si>
  <si>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</si>
  <si>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</si>
  <si>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</si>
  <si>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</si>
  <si>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</si>
  <si>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</si>
  <si>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</si>
  <si>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</si>
  <si>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</si>
  <si>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</si>
  <si>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</si>
  <si>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</si>
  <si>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</si>
  <si>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</si>
  <si>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</si>
  <si>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</si>
  <si>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</si>
  <si>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</si>
  <si>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</si>
  <si>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</si>
  <si>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</si>
  <si>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</si>
  <si>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</si>
  <si>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</si>
  <si>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</si>
  <si>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</si>
  <si>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</si>
  <si>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</si>
  <si>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</si>
  <si>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</si>
  <si>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</si>
  <si>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</si>
  <si>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</si>
  <si>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</si>
  <si>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</si>
  <si>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</si>
  <si>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</si>
  <si>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</si>
  <si>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</si>
  <si>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</si>
  <si>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</si>
  <si>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</si>
  <si>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</si>
  <si>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</si>
  <si>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</si>
  <si>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</si>
  <si>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</si>
  <si>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</si>
  <si>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</si>
  <si>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</si>
  <si>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</si>
  <si>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</si>
  <si>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</si>
  <si>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</si>
  <si>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</si>
  <si>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</si>
  <si>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</si>
  <si>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</si>
  <si>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</si>
  <si>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</si>
  <si>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</si>
  <si>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</si>
  <si>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</si>
  <si>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</si>
  <si>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</si>
  <si>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</si>
  <si>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</si>
  <si>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</si>
  <si>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</si>
  <si>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</si>
  <si>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</si>
  <si>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</si>
  <si>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</si>
  <si>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</si>
  <si>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</si>
  <si>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</si>
  <si>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</si>
  <si>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</si>
  <si>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</si>
  <si>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</si>
  <si>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</si>
  <si>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</si>
  <si>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</si>
  <si>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</si>
  <si>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</si>
  <si>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</si>
  <si>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</si>
  <si>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</si>
  <si>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</si>
  <si>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</si>
  <si>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</si>
  <si>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</si>
  <si>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</si>
  <si>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</si>
  <si>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</si>
  <si>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</si>
  <si>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</si>
  <si>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</si>
  <si>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</si>
  <si>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</si>
  <si>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</si>
  <si>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</si>
  <si>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</si>
  <si>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</si>
  <si>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</si>
  <si>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</si>
  <si>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</si>
  <si>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</si>
  <si>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</si>
  <si>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</si>
  <si>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</si>
  <si>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</si>
  <si>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</si>
  <si>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</si>
  <si>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</si>
  <si>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</si>
  <si>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</si>
  <si>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</si>
  <si>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</si>
  <si>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</si>
  <si>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</si>
  <si>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</si>
  <si>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</si>
  <si>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</si>
  <si>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</si>
  <si>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</si>
  <si>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</si>
  <si>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</si>
  <si>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</si>
  <si>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</si>
  <si>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</si>
  <si>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</si>
  <si>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</si>
  <si>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</si>
  <si>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</si>
  <si>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</si>
  <si>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</si>
  <si>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</si>
  <si>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</si>
  <si>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</si>
  <si>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</si>
  <si>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</si>
  <si>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</si>
  <si>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</si>
  <si>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</si>
  <si>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</si>
  <si>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</si>
  <si>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</si>
  <si>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</si>
  <si>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</si>
  <si>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</si>
  <si>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</si>
  <si>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</si>
  <si>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</si>
  <si>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</si>
  <si>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</si>
  <si>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</si>
  <si>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</si>
  <si>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</si>
  <si>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</si>
  <si>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</si>
  <si>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</si>
  <si>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</si>
  <si>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</si>
  <si>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</si>
  <si>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</si>
  <si>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</si>
  <si>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</si>
  <si>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</si>
  <si>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</si>
  <si>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</si>
  <si>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</si>
  <si>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</si>
  <si>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</si>
  <si>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</si>
  <si>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</si>
  <si>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</si>
  <si>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</si>
  <si>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</si>
  <si>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</si>
  <si>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</si>
  <si>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</si>
  <si>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</si>
  <si>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</si>
  <si>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</si>
  <si>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</si>
  <si>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</si>
  <si>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</si>
  <si>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</si>
  <si>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</si>
  <si>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</si>
  <si>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</si>
  <si>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</si>
  <si>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</si>
  <si>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</si>
  <si>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</si>
  <si>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</si>
  <si>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</si>
  <si>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</si>
  <si>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</si>
  <si>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</si>
  <si>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</si>
  <si>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</si>
  <si>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</si>
  <si>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</si>
  <si>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</si>
  <si>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</si>
  <si>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</si>
  <si>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</si>
  <si>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</si>
  <si>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</si>
  <si>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</si>
  <si>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</si>
  <si>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</si>
  <si>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</si>
  <si>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</si>
  <si>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</si>
  <si>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</si>
  <si>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</si>
  <si>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</si>
  <si>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</si>
  <si>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</si>
  <si>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</si>
  <si>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</si>
  <si>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</si>
  <si>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</si>
  <si>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</si>
  <si>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</si>
  <si>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</si>
  <si>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</si>
  <si>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</si>
  <si>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</si>
  <si>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</si>
  <si>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</si>
  <si>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</si>
  <si>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</si>
  <si>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</si>
  <si>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</si>
  <si>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</si>
  <si>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</si>
  <si>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</si>
  <si>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</si>
  <si>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</si>
  <si>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</si>
  <si>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</si>
  <si>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</si>
  <si>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</si>
  <si>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</si>
  <si>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</si>
  <si>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</si>
  <si>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</si>
  <si>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</si>
  <si>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</si>
  <si>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</si>
  <si>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</si>
  <si>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</si>
  <si>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</si>
  <si>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</si>
  <si>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</si>
  <si>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</si>
  <si>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</si>
  <si>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</si>
  <si>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</si>
  <si>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</si>
  <si>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</si>
  <si>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</si>
  <si>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</si>
  <si>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</si>
  <si>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</si>
  <si>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</si>
  <si>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</si>
  <si>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</si>
  <si>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</si>
  <si>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</si>
  <si>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</si>
  <si>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</si>
  <si>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</si>
  <si>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</si>
  <si>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</si>
  <si>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</si>
  <si>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</si>
  <si>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</si>
  <si>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</si>
  <si>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</si>
  <si>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</si>
  <si>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</si>
  <si>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</si>
  <si>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</si>
  <si>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</si>
  <si>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</si>
  <si>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</si>
  <si>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</si>
  <si>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</si>
  <si>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</si>
  <si>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</si>
  <si>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</si>
  <si>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</si>
  <si>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</si>
  <si>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</si>
  <si>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</si>
  <si>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</si>
  <si>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</si>
  <si>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</si>
  <si>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</si>
  <si>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</si>
  <si>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</si>
  <si>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</si>
  <si>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</si>
  <si>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</si>
  <si>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</si>
  <si>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</si>
  <si>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</si>
  <si>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</si>
  <si>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</si>
  <si>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</si>
  <si>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</si>
  <si>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</si>
  <si>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</si>
  <si>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</si>
  <si>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</si>
  <si>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</si>
  <si>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</si>
  <si>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</si>
  <si>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</si>
  <si>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</si>
  <si>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</si>
  <si>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</si>
  <si>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</si>
  <si>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</si>
  <si>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</si>
  <si>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</si>
  <si>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</si>
  <si>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</si>
  <si>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</si>
  <si>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</si>
  <si>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</si>
  <si>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</si>
  <si>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</si>
  <si>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</si>
  <si>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</si>
  <si>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</si>
  <si>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</si>
  <si>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</si>
  <si>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</si>
  <si>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</si>
  <si>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</si>
  <si>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</si>
  <si>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</si>
  <si>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</si>
  <si>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</si>
  <si>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</si>
  <si>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</si>
  <si>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</si>
  <si>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</si>
  <si>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</si>
  <si>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</si>
  <si>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</si>
  <si>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</si>
  <si>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</si>
  <si>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</si>
  <si>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</si>
  <si>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</si>
  <si>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</si>
  <si>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</si>
  <si>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</si>
  <si>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</si>
  <si>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</si>
  <si>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</si>
  <si>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</si>
  <si>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</si>
  <si>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</si>
  <si>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</si>
  <si>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</si>
  <si>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</si>
  <si>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</si>
  <si>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</si>
  <si>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</si>
  <si>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</si>
  <si>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</si>
  <si>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</si>
  <si>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</si>
  <si>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</si>
  <si>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</si>
  <si>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</si>
  <si>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</si>
  <si>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</si>
  <si>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</si>
  <si>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</si>
  <si>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</si>
  <si>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</si>
  <si>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</si>
  <si>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</si>
  <si>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</si>
  <si>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</si>
  <si>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</si>
  <si>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</si>
  <si>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</si>
  <si>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</si>
  <si>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</si>
  <si>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</si>
  <si>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</si>
  <si>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</si>
  <si>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</si>
  <si>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</si>
  <si>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</si>
  <si>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</si>
  <si>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</si>
  <si>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</si>
  <si>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</si>
  <si>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</si>
  <si>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</si>
  <si>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</si>
  <si>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</si>
  <si>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</si>
  <si>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</si>
  <si>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</si>
  <si>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</si>
  <si>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</si>
  <si>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</si>
  <si>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</si>
  <si>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</si>
  <si>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</si>
  <si>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</si>
  <si>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</si>
  <si>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</si>
  <si>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</si>
  <si>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</si>
  <si>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</si>
  <si>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</si>
  <si>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</si>
  <si>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</si>
  <si>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</si>
  <si>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</si>
  <si>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</si>
  <si>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</si>
  <si>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</si>
  <si>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</si>
  <si>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</si>
  <si>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</si>
  <si>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</si>
  <si>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</si>
  <si>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</si>
  <si>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</si>
  <si>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</si>
  <si>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</si>
  <si>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</si>
  <si>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</si>
  <si>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</si>
  <si>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</si>
  <si>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</si>
  <si>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</si>
  <si>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</si>
  <si>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</si>
  <si>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</si>
  <si>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</si>
  <si>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</si>
  <si>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</si>
  <si>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</si>
  <si>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</si>
  <si>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</si>
  <si>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</si>
  <si>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</si>
  <si>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</si>
  <si>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</si>
  <si>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</si>
  <si>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</si>
  <si>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</si>
  <si>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</si>
  <si>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</si>
  <si>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</si>
  <si>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</si>
  <si>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</si>
  <si>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</si>
  <si>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</si>
  <si>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</si>
  <si>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</si>
  <si>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</si>
  <si>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</si>
  <si>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</si>
  <si>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</si>
  <si>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</si>
  <si>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</si>
  <si>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</si>
  <si>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</si>
  <si>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</si>
  <si>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</si>
  <si>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</si>
  <si>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</si>
  <si>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</si>
  <si>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</si>
  <si>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</si>
  <si>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</si>
  <si>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</si>
  <si>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</si>
  <si>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</si>
  <si>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</si>
  <si>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</si>
  <si>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</si>
  <si>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</si>
  <si>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</si>
  <si>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</si>
  <si>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</si>
  <si>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</si>
  <si>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</si>
  <si>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</si>
  <si>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</si>
  <si>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</si>
  <si>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</si>
  <si>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</si>
  <si>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</si>
  <si>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</si>
  <si>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</si>
  <si>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</si>
  <si>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</si>
  <si>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</si>
  <si>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</si>
  <si>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</si>
  <si>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</si>
  <si>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</si>
  <si>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</si>
  <si>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</si>
  <si>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</si>
  <si>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</si>
  <si>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</si>
  <si>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</si>
  <si>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</si>
  <si>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</si>
  <si>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</si>
  <si>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</si>
  <si>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</si>
  <si>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</si>
  <si>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</si>
  <si>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</si>
  <si>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</si>
  <si>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</si>
  <si>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</si>
  <si>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</si>
  <si>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</si>
  <si>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</si>
  <si>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</si>
  <si>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</si>
  <si>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</si>
  <si>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</si>
  <si>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</si>
  <si>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</si>
  <si>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</si>
  <si>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</si>
  <si>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</si>
  <si>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</si>
  <si>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</si>
  <si>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</si>
  <si>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</si>
  <si>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</si>
  <si>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</si>
  <si>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</si>
  <si>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</si>
  <si>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</si>
  <si>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</si>
  <si>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</si>
  <si>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</si>
  <si>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</si>
  <si>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</si>
  <si>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</si>
  <si>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</si>
  <si>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</si>
  <si>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</si>
  <si>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</si>
  <si>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</si>
  <si>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</si>
  <si>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</si>
  <si>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</si>
  <si>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</si>
  <si>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</si>
  <si>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</si>
  <si>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</si>
  <si>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</si>
  <si>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</si>
  <si>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</si>
  <si>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</si>
  <si>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</si>
  <si>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</si>
  <si>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</si>
  <si>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</si>
  <si>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</si>
  <si>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</si>
  <si>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</si>
  <si>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</si>
  <si>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</si>
  <si>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</si>
  <si>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</si>
  <si>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</si>
  <si>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</si>
  <si>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</si>
  <si>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</si>
  <si>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</si>
  <si>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</si>
  <si>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</si>
  <si>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</si>
  <si>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</si>
  <si>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</si>
  <si>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</si>
  <si>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</si>
  <si>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</si>
  <si>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</si>
  <si>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</si>
  <si>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</si>
  <si>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</si>
  <si>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</si>
  <si>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</si>
  <si>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</si>
  <si>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</si>
  <si>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</si>
  <si>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</si>
  <si>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</si>
  <si>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</si>
  <si>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</si>
  <si>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</si>
  <si>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</si>
  <si>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</si>
  <si>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</si>
  <si>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</si>
  <si>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</si>
  <si>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</si>
  <si>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</si>
  <si>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</si>
  <si>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</si>
  <si>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</si>
  <si>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</si>
  <si>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</si>
  <si>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</si>
  <si>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</si>
  <si>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</si>
  <si>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</si>
  <si>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</si>
  <si>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</si>
  <si>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</si>
  <si>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</si>
  <si>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</si>
  <si>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</si>
  <si>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</si>
  <si>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</si>
  <si>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</si>
  <si>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</si>
  <si>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</si>
  <si>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</si>
  <si>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</si>
  <si>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</si>
  <si>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</si>
  <si>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</si>
  <si>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</si>
  <si>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</si>
  <si>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</si>
  <si>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</si>
  <si>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</si>
  <si>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</si>
  <si>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</si>
  <si>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</si>
  <si>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</si>
  <si>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</si>
  <si>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</si>
  <si>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</si>
  <si>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</si>
  <si>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</si>
  <si>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</si>
  <si>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</si>
  <si>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</si>
  <si>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</si>
  <si>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</si>
  <si>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</si>
  <si>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</si>
  <si>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</si>
  <si>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</si>
  <si>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</si>
  <si>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</si>
  <si>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</si>
  <si>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</si>
  <si>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</si>
  <si>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</si>
  <si>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</si>
  <si>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</si>
  <si>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</si>
  <si>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</si>
  <si>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</si>
  <si>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</si>
  <si>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</si>
  <si>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</si>
  <si>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</si>
  <si>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</si>
  <si>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</si>
  <si>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</si>
  <si>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</si>
  <si>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</si>
  <si>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</si>
  <si>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</si>
  <si>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</si>
  <si>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</si>
  <si>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</si>
  <si>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</si>
  <si>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</si>
  <si>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</si>
  <si>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</si>
  <si>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</si>
  <si>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</si>
  <si>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</si>
  <si>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</si>
  <si>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</si>
  <si>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</si>
  <si>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</si>
  <si>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</si>
  <si>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</si>
  <si>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</si>
  <si>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</si>
  <si>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</si>
  <si>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</si>
  <si>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</si>
  <si>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</si>
  <si>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</si>
  <si>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</si>
  <si>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</si>
  <si>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</si>
  <si>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</si>
  <si>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</si>
  <si>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</si>
  <si>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</si>
  <si>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</si>
  <si>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</si>
  <si>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</si>
  <si>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</si>
  <si>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</si>
  <si>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</si>
  <si>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</si>
  <si>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</si>
  <si>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</si>
  <si>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</si>
  <si>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</si>
  <si>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</si>
  <si>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</si>
  <si>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</si>
  <si>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</si>
  <si>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</si>
  <si>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</si>
  <si>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</si>
  <si>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</si>
  <si>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</si>
  <si>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</si>
  <si>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</si>
  <si>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</si>
  <si>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</si>
  <si>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</si>
  <si>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</si>
  <si>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</si>
  <si>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</si>
  <si>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</si>
  <si>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</si>
  <si>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</si>
  <si>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</si>
  <si>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</si>
  <si>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</si>
  <si>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</si>
  <si>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</si>
  <si>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</si>
  <si>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</si>
  <si>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</si>
  <si>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</si>
  <si>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</si>
  <si>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</si>
  <si>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</si>
  <si>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</si>
  <si>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</si>
  <si>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</si>
  <si>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</si>
  <si>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</si>
  <si>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</si>
  <si>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</si>
  <si>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</si>
  <si>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</si>
  <si>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</si>
  <si>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</si>
  <si>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</si>
  <si>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</si>
  <si>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</si>
  <si>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</si>
  <si>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</si>
  <si>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</si>
  <si>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</si>
  <si>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</si>
  <si>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</si>
  <si>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</si>
  <si>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</si>
  <si>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</si>
  <si>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</si>
  <si>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</si>
  <si>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</si>
  <si>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</si>
  <si>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</si>
  <si>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</si>
  <si>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</si>
  <si>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</si>
  <si>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</si>
  <si>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</si>
  <si>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</si>
  <si>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</si>
  <si>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</si>
  <si>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</si>
  <si>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</si>
  <si>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</si>
  <si>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</si>
  <si>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</si>
  <si>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</si>
  <si>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</si>
  <si>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</si>
  <si>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</si>
  <si>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</si>
  <si>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</si>
  <si>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</si>
  <si>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</si>
  <si>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</si>
  <si>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</si>
  <si>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</si>
  <si>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</si>
  <si>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</si>
  <si>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</si>
  <si>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</si>
  <si>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</si>
  <si>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</si>
  <si>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</si>
  <si>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</si>
  <si>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</si>
  <si>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</si>
  <si>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</si>
  <si>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</si>
  <si>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</si>
  <si>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</si>
  <si>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</si>
  <si>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</si>
  <si>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</si>
  <si>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</si>
  <si>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</si>
  <si>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</si>
  <si>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</si>
  <si>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</si>
  <si>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</si>
  <si>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</si>
  <si>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</si>
  <si>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</si>
  <si>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</si>
  <si>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</si>
  <si>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</si>
  <si>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</si>
  <si>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</si>
  <si>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</si>
  <si>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</si>
  <si>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</si>
  <si>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</si>
  <si>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</si>
  <si>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</si>
  <si>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</si>
  <si>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</si>
  <si>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</si>
  <si>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</si>
  <si>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</si>
  <si>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</si>
  <si>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</si>
  <si>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</si>
  <si>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</si>
  <si>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</si>
  <si>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</si>
  <si>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</si>
  <si>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</si>
  <si>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</si>
  <si>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</si>
  <si>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</si>
  <si>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</si>
  <si>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</si>
  <si>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</si>
  <si>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</si>
  <si>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</si>
  <si>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</si>
  <si>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</si>
  <si>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</si>
  <si>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</si>
  <si>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</si>
  <si>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</si>
  <si>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</si>
  <si>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</si>
  <si>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</si>
  <si>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</si>
  <si>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</si>
  <si>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</si>
  <si>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</si>
  <si>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</si>
  <si>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</si>
  <si>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</si>
  <si>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</si>
  <si>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</si>
  <si>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</si>
  <si>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</si>
  <si>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</si>
  <si>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</si>
  <si>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</si>
  <si>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</si>
  <si>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</si>
  <si>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</si>
  <si>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</si>
  <si>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</si>
  <si>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</si>
  <si>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</si>
  <si>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</si>
  <si>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</si>
  <si>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</si>
  <si>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</si>
  <si>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</si>
  <si>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</si>
  <si>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</si>
  <si>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</si>
  <si>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</si>
  <si>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</si>
  <si>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</si>
  <si>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</si>
  <si>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</si>
  <si>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</si>
  <si>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</si>
  <si>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</si>
  <si>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</si>
  <si>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</si>
  <si>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</si>
  <si>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</si>
  <si>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</si>
  <si>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</si>
  <si>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</si>
  <si>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</si>
  <si>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</si>
  <si>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</si>
  <si>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</si>
  <si>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</si>
  <si>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</si>
  <si>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</si>
  <si>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</si>
  <si>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</si>
  <si>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</si>
  <si>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</si>
  <si>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</si>
  <si>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</si>
  <si>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</si>
  <si>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</si>
  <si>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</si>
  <si>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</si>
  <si>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</si>
  <si>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</si>
  <si>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</si>
  <si>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</si>
  <si>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</si>
  <si>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</si>
  <si>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</si>
  <si>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</si>
  <si>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</si>
  <si>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</si>
  <si>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</si>
  <si>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</si>
  <si>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</si>
  <si>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</si>
  <si>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</si>
  <si>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</si>
  <si>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</si>
  <si>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</si>
  <si>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</si>
  <si>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</si>
  <si>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</si>
  <si>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</si>
  <si>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</si>
  <si>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</si>
  <si>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</si>
  <si>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</si>
  <si>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</si>
  <si>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</si>
  <si>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</si>
  <si>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</si>
  <si>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</si>
  <si>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</si>
  <si>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</si>
  <si>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</si>
  <si>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</si>
  <si>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</si>
  <si>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</si>
  <si>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</si>
  <si>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</si>
  <si>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</si>
  <si>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</si>
  <si>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</si>
  <si>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</si>
  <si>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</si>
  <si>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</si>
  <si>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</si>
  <si>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</si>
  <si>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</si>
  <si>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</si>
  <si>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</si>
  <si>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</si>
  <si>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</si>
  <si>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</si>
  <si>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</si>
  <si>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</si>
  <si>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</si>
  <si>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</si>
  <si>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</si>
  <si>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</si>
  <si>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</si>
  <si>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</si>
  <si>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</si>
  <si>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</si>
  <si>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</si>
  <si>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</si>
  <si>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</si>
  <si>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</si>
  <si>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</si>
  <si>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</si>
  <si>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</si>
  <si>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</si>
  <si>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</si>
  <si>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</si>
  <si>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</si>
  <si>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</si>
  <si>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</si>
  <si>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</si>
  <si>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</si>
  <si>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</si>
  <si>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</si>
  <si>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</si>
  <si>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</si>
  <si>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</si>
  <si>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</si>
  <si>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</si>
  <si>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</si>
  <si>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</si>
  <si>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</si>
  <si>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</si>
  <si>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</si>
  <si>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</si>
  <si>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</si>
  <si>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</si>
  <si>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</si>
  <si>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</si>
  <si>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</si>
  <si>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</si>
  <si>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</si>
  <si>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</si>
  <si>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</si>
  <si>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</si>
  <si>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</si>
  <si>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</si>
  <si>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</si>
  <si>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</si>
  <si>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</si>
  <si>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</si>
  <si>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</si>
  <si>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</si>
  <si>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</si>
  <si>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</si>
  <si>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</si>
  <si>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</si>
  <si>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</si>
  <si>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</si>
  <si>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</si>
  <si>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</si>
  <si>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</si>
  <si>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</si>
  <si>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</si>
  <si>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</si>
  <si>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</si>
  <si>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</si>
  <si>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</si>
  <si>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</si>
  <si>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</si>
  <si>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</si>
  <si>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</si>
  <si>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</si>
  <si>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</si>
  <si>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</si>
  <si>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</si>
  <si>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</si>
  <si>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</si>
  <si>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</si>
  <si>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</si>
  <si>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</si>
  <si>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</si>
  <si>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</si>
  <si>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</si>
  <si>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</si>
  <si>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</si>
  <si>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</si>
  <si>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</si>
  <si>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</si>
  <si>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</si>
  <si>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</si>
  <si>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</si>
  <si>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</si>
  <si>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</si>
  <si>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</si>
  <si>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</si>
  <si>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</si>
  <si>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</si>
  <si>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</si>
  <si>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</si>
  <si>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</si>
  <si>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</si>
  <si>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</si>
  <si>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</si>
  <si>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</si>
  <si>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</si>
  <si>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</si>
  <si>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</si>
  <si>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</si>
  <si>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</si>
  <si>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</si>
  <si>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</si>
  <si>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</si>
  <si>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</si>
  <si>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</si>
  <si>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</si>
  <si>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</si>
  <si>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</si>
  <si>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</si>
  <si>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</si>
  <si>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</si>
  <si>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</si>
  <si>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</si>
  <si>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</si>
  <si>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</si>
  <si>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</si>
  <si>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</si>
  <si>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</si>
  <si>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</si>
  <si>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</si>
  <si>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</si>
  <si>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</si>
  <si>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</si>
  <si>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</si>
  <si>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</si>
  <si>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</si>
  <si>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</si>
  <si>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</si>
  <si>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</si>
  <si>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</si>
  <si>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</si>
  <si>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</si>
  <si>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</si>
  <si>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</si>
  <si>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</si>
  <si>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</si>
  <si>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</si>
  <si>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</si>
  <si>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</si>
  <si>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</si>
  <si>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</si>
  <si>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</si>
  <si>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</si>
  <si>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</si>
  <si>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</si>
  <si>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</si>
  <si>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</si>
  <si>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</si>
  <si>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</si>
  <si>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</si>
  <si>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</si>
  <si>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</si>
  <si>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</si>
  <si>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</si>
  <si>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</si>
  <si>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</si>
  <si>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</si>
  <si>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</si>
  <si>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</si>
  <si>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</si>
  <si>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</si>
  <si>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</si>
  <si>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</si>
  <si>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</si>
  <si>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</si>
  <si>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</si>
  <si>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</si>
  <si>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</si>
  <si>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</si>
  <si>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</si>
  <si>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</si>
  <si>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</si>
  <si>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</si>
  <si>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</si>
  <si>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</si>
  <si>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</si>
  <si>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</si>
  <si>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</si>
  <si>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</si>
  <si>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</si>
  <si>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</si>
  <si>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</si>
  <si>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</si>
  <si>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</si>
  <si>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</si>
  <si>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</si>
  <si>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</si>
  <si>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</si>
  <si>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</si>
  <si>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</si>
  <si>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</si>
  <si>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</si>
  <si>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</si>
  <si>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</si>
  <si>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</si>
  <si>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</si>
  <si>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</si>
  <si>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</si>
  <si>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</si>
  <si>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</si>
  <si>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</si>
  <si>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</si>
  <si>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</si>
  <si>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</si>
  <si>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</si>
  <si>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</si>
  <si>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</si>
  <si>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</si>
  <si>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</si>
  <si>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</si>
  <si>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</si>
  <si>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</si>
  <si>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</si>
  <si>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</si>
  <si>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</si>
  <si>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</si>
  <si>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</si>
  <si>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</si>
  <si>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</si>
  <si>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</si>
  <si>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</si>
  <si>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</si>
  <si>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</si>
  <si>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</si>
  <si>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</si>
  <si>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</si>
  <si>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</si>
  <si>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</si>
  <si>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</si>
  <si>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</si>
  <si>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</si>
  <si>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</si>
  <si>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</si>
  <si>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</si>
  <si>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</si>
  <si>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</si>
  <si>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</si>
  <si>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</si>
  <si>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</si>
  <si>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</si>
  <si>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</si>
  <si>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</si>
  <si>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</si>
  <si>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</si>
  <si>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</si>
  <si>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</si>
  <si>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</si>
  <si>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</si>
  <si>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</si>
  <si>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</si>
  <si>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</si>
  <si>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</si>
  <si>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</si>
  <si>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</si>
  <si>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</si>
  <si>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</si>
  <si>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</si>
  <si>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</si>
  <si>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</si>
  <si>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</si>
  <si>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</si>
  <si>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</si>
  <si>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</si>
  <si>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</si>
  <si>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</si>
  <si>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</si>
  <si>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</si>
  <si>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</si>
  <si>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</si>
  <si>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</si>
  <si>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</si>
  <si>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</si>
  <si>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</si>
  <si>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</si>
  <si>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</si>
  <si>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</si>
  <si>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</si>
  <si>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</si>
  <si>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</si>
  <si>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</si>
  <si>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</si>
  <si>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</si>
  <si>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</si>
  <si>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</si>
  <si>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</si>
  <si>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</si>
  <si>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</si>
  <si>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</si>
  <si>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</si>
  <si>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</si>
  <si>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</si>
  <si>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</si>
  <si>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</si>
  <si>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</si>
  <si>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</si>
  <si>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</si>
  <si>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</si>
  <si>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</si>
  <si>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</si>
  <si>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</si>
  <si>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</si>
  <si>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</si>
  <si>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</si>
  <si>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</si>
  <si>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</si>
  <si>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</si>
  <si>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</si>
  <si>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</si>
  <si>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</si>
  <si>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</si>
  <si>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</si>
  <si>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</si>
  <si>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</si>
  <si>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</si>
  <si>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</si>
  <si>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</si>
  <si>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</si>
  <si>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</si>
  <si>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</si>
  <si>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</si>
  <si>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</si>
  <si>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</si>
  <si>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</si>
  <si>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</si>
  <si>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</si>
  <si>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</si>
  <si>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</si>
  <si>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</si>
  <si>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</si>
  <si>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</si>
  <si>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</si>
  <si>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</si>
  <si>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</si>
  <si>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</si>
  <si>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</si>
  <si>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</si>
  <si>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</si>
  <si>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</si>
  <si>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</si>
  <si>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</si>
  <si>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</si>
  <si>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</si>
  <si>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</si>
  <si>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</si>
  <si>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</si>
  <si>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</si>
  <si>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</si>
  <si>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</si>
  <si>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</si>
  <si>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</si>
  <si>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</si>
  <si>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</si>
  <si>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</si>
  <si>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</si>
  <si>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</si>
  <si>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</si>
  <si>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</si>
  <si>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</si>
  <si>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</si>
  <si>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</si>
  <si>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</si>
  <si>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</si>
  <si>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</si>
  <si>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</si>
  <si>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</si>
  <si>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</si>
  <si>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</si>
  <si>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</si>
  <si>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</si>
  <si>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</si>
  <si>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</si>
  <si>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</si>
  <si>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</si>
  <si>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</si>
  <si>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</si>
  <si>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</si>
  <si>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</si>
  <si>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</si>
  <si>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</si>
  <si>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</si>
  <si>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</si>
  <si>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</si>
  <si>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</si>
  <si>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</si>
  <si>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</si>
  <si>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</si>
  <si>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</si>
  <si>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</si>
  <si>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</si>
  <si>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</si>
  <si>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</si>
  <si>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</si>
  <si>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</si>
  <si>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</si>
  <si>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</si>
  <si>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</si>
  <si>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</si>
  <si>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</si>
  <si>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</si>
  <si>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</si>
  <si>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</si>
  <si>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</si>
  <si>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</si>
  <si>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</si>
  <si>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</si>
  <si>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</si>
  <si>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</si>
  <si>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</si>
  <si>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</si>
  <si>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</si>
  <si>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</si>
  <si>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</si>
  <si>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</si>
  <si>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</si>
  <si>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</si>
  <si>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</si>
  <si>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</si>
  <si>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</si>
  <si>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</si>
  <si>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</si>
  <si>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</si>
  <si>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</si>
  <si>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</si>
  <si>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</si>
  <si>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</si>
  <si>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</si>
  <si>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</si>
  <si>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</si>
  <si>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</si>
  <si>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</si>
  <si>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</si>
  <si>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</si>
  <si>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</si>
  <si>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</si>
  <si>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</si>
  <si>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</si>
  <si>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</si>
  <si>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</si>
  <si>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</si>
  <si>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</si>
  <si>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</si>
  <si>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</si>
  <si>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</si>
  <si>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</si>
  <si>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</si>
  <si>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</si>
  <si>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</si>
  <si>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</si>
  <si>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</si>
  <si>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</si>
  <si>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</si>
  <si>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</si>
  <si>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</si>
  <si>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</si>
  <si>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</si>
  <si>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</si>
  <si>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</si>
  <si>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</si>
  <si>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</si>
  <si>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</si>
  <si>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</si>
  <si>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</si>
  <si>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</si>
  <si>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</si>
  <si>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</si>
  <si>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</si>
  <si>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</si>
  <si>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</si>
  <si>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</si>
  <si>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</si>
  <si>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</si>
  <si>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</si>
  <si>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</si>
  <si>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</si>
  <si>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</si>
  <si>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</si>
  <si>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</si>
  <si>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</si>
  <si>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</si>
  <si>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</si>
  <si>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</si>
  <si>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</si>
  <si>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</si>
  <si>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</si>
  <si>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</si>
  <si>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</si>
  <si>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</si>
  <si>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</si>
  <si>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</si>
  <si>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</si>
  <si>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</si>
  <si>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</si>
  <si>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</si>
  <si>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</si>
  <si>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</si>
  <si>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</si>
  <si>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</si>
  <si>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</si>
  <si>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</si>
  <si>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</si>
  <si>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</si>
  <si>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</si>
  <si>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</si>
  <si>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</si>
  <si>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</si>
  <si>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</si>
  <si>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</si>
  <si>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</si>
  <si>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</si>
  <si>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</si>
  <si>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</si>
  <si>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</si>
  <si>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</si>
  <si>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</si>
  <si>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</si>
  <si>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</si>
  <si>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</si>
  <si>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</si>
  <si>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</si>
  <si>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</si>
  <si>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</si>
  <si>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</si>
  <si>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</si>
  <si>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</si>
  <si>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</si>
  <si>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</si>
  <si>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</si>
  <si>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</si>
  <si>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</si>
  <si>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</si>
  <si>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</si>
  <si>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</si>
  <si>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</si>
  <si>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</si>
  <si>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</si>
  <si>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</si>
  <si>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</si>
  <si>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</si>
  <si>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</si>
  <si>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</si>
  <si>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</si>
  <si>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</si>
  <si>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</si>
  <si>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</si>
  <si>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</si>
  <si>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</si>
  <si>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</si>
  <si>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</si>
  <si>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</si>
  <si>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</si>
  <si>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</si>
  <si>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</si>
  <si>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</si>
  <si>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</si>
  <si>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</si>
  <si>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</si>
  <si>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</si>
  <si>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</si>
  <si>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</si>
  <si>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</si>
  <si>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</si>
  <si>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</si>
  <si>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</si>
  <si>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</si>
  <si>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</si>
  <si>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</si>
  <si>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</si>
  <si>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</si>
  <si>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</si>
  <si>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</si>
  <si>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</si>
  <si>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</si>
  <si>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</si>
  <si>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</si>
  <si>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</si>
  <si>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</si>
  <si>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</si>
  <si>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</si>
  <si>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</si>
  <si>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</si>
  <si>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</si>
  <si>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</si>
  <si>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</si>
  <si>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</si>
  <si>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</si>
  <si>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</si>
  <si>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</si>
  <si>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</si>
  <si>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</si>
  <si>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</si>
  <si>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</si>
  <si>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</si>
  <si>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</si>
  <si>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</si>
  <si>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</si>
  <si>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</si>
  <si>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</si>
  <si>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</si>
  <si>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</si>
  <si>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</si>
  <si>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</si>
  <si>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</si>
  <si>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</si>
  <si>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</si>
  <si>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</si>
  <si>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</si>
  <si>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</si>
  <si>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</si>
  <si>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</si>
  <si>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</si>
  <si>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</si>
  <si>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</si>
  <si>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</si>
  <si>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</si>
  <si>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</si>
  <si>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</si>
  <si>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</si>
  <si>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</si>
  <si>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</si>
  <si>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</si>
  <si>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</si>
  <si>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</si>
  <si>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</si>
  <si>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</si>
  <si>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</si>
  <si>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</si>
  <si>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</si>
  <si>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</si>
  <si>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</si>
  <si>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</si>
  <si>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</si>
  <si>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</si>
  <si>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</si>
  <si>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</si>
  <si>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</si>
  <si>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</si>
  <si>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</si>
  <si>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</si>
  <si>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</si>
  <si>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</si>
  <si>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</si>
  <si>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</si>
  <si>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</si>
  <si>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</si>
  <si>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</si>
  <si>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</si>
  <si>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</si>
  <si>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</si>
  <si>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</si>
  <si>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</si>
  <si>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</si>
  <si>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</si>
  <si>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</si>
  <si>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</si>
  <si>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</si>
  <si>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</si>
  <si>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</si>
  <si>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</si>
  <si>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</si>
  <si>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</si>
  <si>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</si>
  <si>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</si>
  <si>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</si>
  <si>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</si>
  <si>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</si>
  <si>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</si>
  <si>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</si>
  <si>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</si>
  <si>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</si>
  <si>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</si>
  <si>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</si>
  <si>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</si>
  <si>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</si>
  <si>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</si>
  <si>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</si>
  <si>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</si>
  <si>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</si>
  <si>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</si>
  <si>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</si>
  <si>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</si>
  <si>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</si>
  <si>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</si>
  <si>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</si>
  <si>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</si>
  <si>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</si>
  <si>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</si>
  <si>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</si>
  <si>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</si>
  <si>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</si>
  <si>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</si>
  <si>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</si>
  <si>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</si>
  <si>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</si>
  <si>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</si>
  <si>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</si>
  <si>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</si>
  <si>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</si>
  <si>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</si>
  <si>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</si>
  <si>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</si>
  <si>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</si>
  <si>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</si>
  <si>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</si>
  <si>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</si>
  <si>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</si>
  <si>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</si>
  <si>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</si>
  <si>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</si>
  <si>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</si>
  <si>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</si>
  <si>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</si>
  <si>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</si>
  <si>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</si>
  <si>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</si>
  <si>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</si>
  <si>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</si>
  <si>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</si>
  <si>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</si>
  <si>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</si>
  <si>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</si>
  <si>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</si>
  <si>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</si>
  <si>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</si>
  <si>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</si>
  <si>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</si>
  <si>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</si>
  <si>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</si>
  <si>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</si>
  <si>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</si>
  <si>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</si>
  <si>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</si>
  <si>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</si>
  <si>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</si>
  <si>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</si>
  <si>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</si>
  <si>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</si>
  <si>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</si>
  <si>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</si>
  <si>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</si>
  <si>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</si>
  <si>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</si>
  <si>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</si>
  <si>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</si>
  <si>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</si>
  <si>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</si>
  <si>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</si>
  <si>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</si>
  <si>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</si>
  <si>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</si>
  <si>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</si>
  <si>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</si>
  <si>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</si>
  <si>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</si>
  <si>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</si>
  <si>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</si>
  <si>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</si>
  <si>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</si>
  <si>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</si>
  <si>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</si>
  <si>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</si>
  <si>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</si>
  <si>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</si>
  <si>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</si>
  <si>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</si>
  <si>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</si>
  <si>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</si>
  <si>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</si>
  <si>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</si>
  <si>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</si>
  <si>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</si>
  <si>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</si>
  <si>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</si>
  <si>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</si>
  <si>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</si>
  <si>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</si>
  <si>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</si>
  <si>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</si>
  <si>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</si>
  <si>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</si>
  <si>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</si>
  <si>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</si>
  <si>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</si>
  <si>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</si>
  <si>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</si>
  <si>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</si>
  <si>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</si>
  <si>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</si>
  <si>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</si>
  <si>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</si>
  <si>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</si>
  <si>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</si>
  <si>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</si>
  <si>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</si>
  <si>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</si>
  <si>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</si>
  <si>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</si>
  <si>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</si>
  <si>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</si>
  <si>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</si>
  <si>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</si>
  <si>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</si>
  <si>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</si>
  <si>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</si>
  <si>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</si>
  <si>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</si>
  <si>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</si>
  <si>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</si>
  <si>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</si>
  <si>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</si>
  <si>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</si>
  <si>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</si>
  <si>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</si>
  <si>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</si>
  <si>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</si>
  <si>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</si>
  <si>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</si>
  <si>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</si>
  <si>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</si>
  <si>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</si>
  <si>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</si>
  <si>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</si>
  <si>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</si>
  <si>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</si>
  <si>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</si>
  <si>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</si>
  <si>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</si>
  <si>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</si>
  <si>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</si>
  <si>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</si>
  <si>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</si>
  <si>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</si>
  <si>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</si>
  <si>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</si>
  <si>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</si>
  <si>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</si>
  <si>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</si>
  <si>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</si>
  <si>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</si>
  <si>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</si>
  <si>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</si>
  <si>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</si>
  <si>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</si>
  <si>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</si>
  <si>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</si>
  <si>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</si>
  <si>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</si>
  <si>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</si>
  <si>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</si>
  <si>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</si>
  <si>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</si>
  <si>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</si>
  <si>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</si>
  <si>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</si>
  <si>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</si>
  <si>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</si>
  <si>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</si>
  <si>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</si>
  <si>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</si>
  <si>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</si>
  <si>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</si>
  <si>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</si>
  <si>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</si>
  <si>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</si>
  <si>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</si>
  <si>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</si>
  <si>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</si>
  <si>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</si>
  <si>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</si>
  <si>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</si>
  <si>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</si>
  <si>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</si>
  <si>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</si>
  <si>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</si>
  <si>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</si>
  <si>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</si>
  <si>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</si>
  <si>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</si>
  <si>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</si>
  <si>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</si>
  <si>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</si>
  <si>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</si>
  <si>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</si>
  <si>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</si>
  <si>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</si>
  <si>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</si>
  <si>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</si>
  <si>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</si>
  <si>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</si>
  <si>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</si>
  <si>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</si>
  <si>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</si>
  <si>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</si>
  <si>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</si>
  <si>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</si>
  <si>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</si>
  <si>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</si>
  <si>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</si>
  <si>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</si>
  <si>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</si>
  <si>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</si>
  <si>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</si>
  <si>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</si>
  <si>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</si>
  <si>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</si>
  <si>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</si>
  <si>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</si>
  <si>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</si>
  <si>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</si>
  <si>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</si>
  <si>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</si>
  <si>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</si>
  <si>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</si>
  <si>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</si>
  <si>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</si>
  <si>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</si>
  <si>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</si>
  <si>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</si>
  <si>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</si>
  <si>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</si>
  <si>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</si>
  <si>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</si>
  <si>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</si>
  <si>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</si>
  <si>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</si>
  <si>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</si>
  <si>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</si>
  <si>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</si>
  <si>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</si>
  <si>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</si>
  <si>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</si>
  <si>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</si>
  <si>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</si>
  <si>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</si>
  <si>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</si>
  <si>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</si>
  <si>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</si>
  <si>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</si>
  <si>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</si>
  <si>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</si>
  <si>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</si>
  <si>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</si>
  <si>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</si>
  <si>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</si>
  <si>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</si>
  <si>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</si>
  <si>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</si>
  <si>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</si>
  <si>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</si>
  <si>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</si>
  <si>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</si>
  <si>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</si>
  <si>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</si>
  <si>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</si>
  <si>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</si>
  <si>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</si>
  <si>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</si>
  <si>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</si>
  <si>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</si>
  <si>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</si>
  <si>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</si>
  <si>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</si>
  <si>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</si>
  <si>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</si>
  <si>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</si>
  <si>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</si>
  <si>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</si>
  <si>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</si>
  <si>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</si>
  <si>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</si>
  <si>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</si>
  <si>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</si>
  <si>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</si>
  <si>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</si>
  <si>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</si>
  <si>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</si>
  <si>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</si>
  <si>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</si>
  <si>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</si>
  <si>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</si>
  <si>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</si>
  <si>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</si>
  <si>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</si>
  <si>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</si>
  <si>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</si>
  <si>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</si>
  <si>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</si>
  <si>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</si>
  <si>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</si>
  <si>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</si>
  <si>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</si>
  <si>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</si>
  <si>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</si>
  <si>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</si>
  <si>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</si>
  <si>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</si>
  <si>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</si>
  <si>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</si>
  <si>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</si>
  <si>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</si>
  <si>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</si>
  <si>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</si>
  <si>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</si>
  <si>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</si>
  <si>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</si>
  <si>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</si>
  <si>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</si>
  <si>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</si>
  <si>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</si>
  <si>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</si>
  <si>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</si>
  <si>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</si>
  <si>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</si>
  <si>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</si>
  <si>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</si>
  <si>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</si>
  <si>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</si>
  <si>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</si>
  <si>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</si>
  <si>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</si>
  <si>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</si>
  <si>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</si>
  <si>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</si>
  <si>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</si>
  <si>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</si>
  <si>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</si>
  <si>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</si>
  <si>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</si>
  <si>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</si>
  <si>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</si>
  <si>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</si>
  <si>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</si>
  <si>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</si>
  <si>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</si>
  <si>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</si>
  <si>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</si>
  <si>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</si>
  <si>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</si>
  <si>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</si>
  <si>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</si>
  <si>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</si>
  <si>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</si>
  <si>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</si>
  <si>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</si>
  <si>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</si>
  <si>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</si>
  <si>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</si>
  <si>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</si>
  <si>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</si>
  <si>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</si>
  <si>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</si>
  <si>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</si>
  <si>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</si>
  <si>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</si>
  <si>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</si>
  <si>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</si>
  <si>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</si>
  <si>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</si>
  <si>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</si>
  <si>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</si>
  <si>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</si>
  <si>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</si>
  <si>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</si>
  <si>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</si>
  <si>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</si>
  <si>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</si>
  <si>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</si>
  <si>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</si>
  <si>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</si>
  <si>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</si>
  <si>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</si>
  <si>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</si>
  <si>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</si>
  <si>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</si>
  <si>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</si>
  <si>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</si>
  <si>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</si>
  <si>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</si>
  <si>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</si>
  <si>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</si>
  <si>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</si>
  <si>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</si>
  <si>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</si>
  <si>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</si>
  <si>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</si>
  <si>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</si>
  <si>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</si>
  <si>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</si>
  <si>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</si>
  <si>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</si>
  <si>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</si>
  <si>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</si>
  <si>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</si>
  <si>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</si>
  <si>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</si>
  <si>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</si>
  <si>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</si>
  <si>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</si>
  <si>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</si>
  <si>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</si>
  <si>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</si>
  <si>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</si>
  <si>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</si>
  <si>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</si>
  <si>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</si>
  <si>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</si>
  <si>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</si>
  <si>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</si>
  <si>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</si>
  <si>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</si>
  <si>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</si>
  <si>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</si>
  <si>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</si>
  <si>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</si>
  <si>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</si>
  <si>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</si>
  <si>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</si>
  <si>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</si>
  <si>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</si>
  <si>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</si>
  <si>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</si>
  <si>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</si>
  <si>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</si>
  <si>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</si>
  <si>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</si>
  <si>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</si>
  <si>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</si>
  <si>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</si>
  <si>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</si>
  <si>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</si>
  <si>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</si>
  <si>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</si>
  <si>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</si>
  <si>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</si>
  <si>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</si>
  <si>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</si>
  <si>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</si>
  <si>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</si>
  <si>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</si>
  <si>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</si>
  <si>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</si>
  <si>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</si>
  <si>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</si>
  <si>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</si>
  <si>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</si>
  <si>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</si>
  <si>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</si>
  <si>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</si>
  <si>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</si>
  <si>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</si>
  <si>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</si>
  <si>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</si>
  <si>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</si>
  <si>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</si>
  <si>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</si>
  <si>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</si>
  <si>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</si>
  <si>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</si>
  <si>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</si>
  <si>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</si>
  <si>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</si>
  <si>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</si>
  <si>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</si>
  <si>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</si>
  <si>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</si>
  <si>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</si>
  <si>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</si>
  <si>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</si>
  <si>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</si>
  <si>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</si>
  <si>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</si>
  <si>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</si>
  <si>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</si>
  <si>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</si>
  <si>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</si>
  <si>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</si>
  <si>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</si>
  <si>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</si>
  <si>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</si>
  <si>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</si>
  <si>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</si>
  <si>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</si>
  <si>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</si>
  <si>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</si>
  <si>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</si>
  <si>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</si>
  <si>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</si>
  <si>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</si>
  <si>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</si>
  <si>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</si>
  <si>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</si>
  <si>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</si>
  <si>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</si>
  <si>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</si>
  <si>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</si>
  <si>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</si>
  <si>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</si>
  <si>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</si>
  <si>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</si>
  <si>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</si>
  <si>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</si>
  <si>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</si>
  <si>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</si>
  <si>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</si>
  <si>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</si>
  <si>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</si>
  <si>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</si>
  <si>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</si>
  <si>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</si>
  <si>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</si>
  <si>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</si>
  <si>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</si>
  <si>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</si>
  <si>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</si>
  <si>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</si>
  <si>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</si>
  <si>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</si>
  <si>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</si>
  <si>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</si>
  <si>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</si>
  <si>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</si>
  <si>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</si>
  <si>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</si>
  <si>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</si>
  <si>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</si>
  <si>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</si>
  <si>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</si>
  <si>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</si>
  <si>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</si>
  <si>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</si>
  <si>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</si>
  <si>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</si>
  <si>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</si>
  <si>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</si>
  <si>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</si>
  <si>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</si>
  <si>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</si>
  <si>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</si>
  <si>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</si>
  <si>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</si>
  <si>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</si>
  <si>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</si>
  <si>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</si>
  <si>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</si>
  <si>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</si>
  <si>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</si>
  <si>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</si>
  <si>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</si>
  <si>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</si>
  <si>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</si>
  <si>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</si>
  <si>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</si>
  <si>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</si>
  <si>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</si>
  <si>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</si>
  <si>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</si>
  <si>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</si>
  <si>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</si>
  <si>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</si>
  <si>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</si>
  <si>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</si>
  <si>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</si>
  <si>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</si>
  <si>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</si>
  <si>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</si>
  <si>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</si>
  <si>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</si>
  <si>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</si>
  <si>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</si>
  <si>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</si>
  <si>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</si>
  <si>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</si>
  <si>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</si>
  <si>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</si>
  <si>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</si>
  <si>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</si>
  <si>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</si>
  <si>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</si>
  <si>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</si>
  <si>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</si>
  <si>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</si>
  <si>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</si>
  <si>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</si>
  <si>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</si>
  <si>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</si>
  <si>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</si>
  <si>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</si>
  <si>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</si>
  <si>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</si>
  <si>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</si>
  <si>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</si>
  <si>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</si>
  <si>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</si>
  <si>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</si>
  <si>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</si>
  <si>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</si>
  <si>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</si>
  <si>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</si>
  <si>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</si>
  <si>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</si>
  <si>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</si>
  <si>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</si>
  <si>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</si>
  <si>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</si>
  <si>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</si>
  <si>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</si>
  <si>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</si>
  <si>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</si>
  <si>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</si>
  <si>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</si>
  <si>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</si>
  <si>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</si>
  <si>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</si>
  <si>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</si>
  <si>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</si>
  <si>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</si>
  <si>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</si>
  <si>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</si>
  <si>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</si>
  <si>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</si>
  <si>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</si>
  <si>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</si>
  <si>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</si>
  <si>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</si>
  <si>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</si>
  <si>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</si>
  <si>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</si>
  <si>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</si>
  <si>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</si>
  <si>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</si>
  <si>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</si>
  <si>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</si>
  <si>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</si>
  <si>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</si>
  <si>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</si>
  <si>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</si>
  <si>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</si>
  <si>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</si>
  <si>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</si>
  <si>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</si>
  <si>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</si>
  <si>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</si>
  <si>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</si>
  <si>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</si>
  <si>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</si>
  <si>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</si>
  <si>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</si>
  <si>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</si>
  <si>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</si>
  <si>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</si>
  <si>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</si>
  <si>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</si>
  <si>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</si>
  <si>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</si>
  <si>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</si>
  <si>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</si>
  <si>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</si>
  <si>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</si>
  <si>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</si>
  <si>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</si>
  <si>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</si>
  <si>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</si>
  <si>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</si>
  <si>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</si>
  <si>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</si>
  <si>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</si>
  <si>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</si>
  <si>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</si>
  <si>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</si>
  <si>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</si>
  <si>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</si>
  <si>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</si>
  <si>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</si>
  <si>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</si>
  <si>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</si>
  <si>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</si>
  <si>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</si>
  <si>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</si>
  <si>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</si>
  <si>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</si>
  <si>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</si>
  <si>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</si>
  <si>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</si>
  <si>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</si>
  <si>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</si>
  <si>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</si>
  <si>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</si>
  <si>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</si>
  <si>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</si>
  <si>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</si>
  <si>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</si>
  <si>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</si>
  <si>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</si>
  <si>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</si>
  <si>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</si>
  <si>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</si>
  <si>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</si>
  <si>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</si>
  <si>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</si>
  <si>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</si>
  <si>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</si>
  <si>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</si>
  <si>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</si>
  <si>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</si>
  <si>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</si>
  <si>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</si>
  <si>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</si>
  <si>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</si>
  <si>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</si>
  <si>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</si>
  <si>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</si>
  <si>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</si>
  <si>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</si>
  <si>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</si>
  <si>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</si>
  <si>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</si>
  <si>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</si>
  <si>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</si>
  <si>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</si>
  <si>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</si>
  <si>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</si>
  <si>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</si>
  <si>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</si>
  <si>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</si>
  <si>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</si>
  <si>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</si>
  <si>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</si>
  <si>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</si>
  <si>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</si>
  <si>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</si>
  <si>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</si>
  <si>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</si>
  <si>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</si>
  <si>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</si>
  <si>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</si>
  <si>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</si>
  <si>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</si>
  <si>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</si>
  <si>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</si>
  <si>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</si>
  <si>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</si>
  <si>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</si>
  <si>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</si>
  <si>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</si>
  <si>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</si>
  <si>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</si>
  <si>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</si>
  <si>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</si>
  <si>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</si>
  <si>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</si>
  <si>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</si>
  <si>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</si>
  <si>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</si>
  <si>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</si>
  <si>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</si>
  <si>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</si>
  <si>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</si>
  <si>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</si>
  <si>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</si>
  <si>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</si>
  <si>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</si>
  <si>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</si>
  <si>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</si>
  <si>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</si>
  <si>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</si>
  <si>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</si>
  <si>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</si>
  <si>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</si>
  <si>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</si>
  <si>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</si>
  <si>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</si>
  <si>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</si>
  <si>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</si>
  <si>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</si>
  <si>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</si>
  <si>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</si>
  <si>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</si>
  <si>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</si>
  <si>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</si>
  <si>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</si>
  <si>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</si>
  <si>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</si>
  <si>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</si>
  <si>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</si>
  <si>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</si>
  <si>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</si>
  <si>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</si>
  <si>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</si>
  <si>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</si>
  <si>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</si>
  <si>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</si>
  <si>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</si>
  <si>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</si>
  <si>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</si>
  <si>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</si>
  <si>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</si>
  <si>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</si>
  <si>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</si>
  <si>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</si>
  <si>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</si>
  <si>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</si>
  <si>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</si>
  <si>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</si>
  <si>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</si>
  <si>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</si>
  <si>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</si>
  <si>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</si>
  <si>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</si>
  <si>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</si>
  <si>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</si>
  <si>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</si>
  <si>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</si>
  <si>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</si>
  <si>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</si>
  <si>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</si>
  <si>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</si>
  <si>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</si>
  <si>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</si>
  <si>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</si>
  <si>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</si>
  <si>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</si>
  <si>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</si>
  <si>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</si>
  <si>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</si>
  <si>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</si>
  <si>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</si>
  <si>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</si>
  <si>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</si>
  <si>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</si>
  <si>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</si>
  <si>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</si>
  <si>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</si>
  <si>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</si>
  <si>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</si>
  <si>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</si>
  <si>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</si>
  <si>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</si>
  <si>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</si>
  <si>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</si>
  <si>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</si>
  <si>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</si>
  <si>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</si>
  <si>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</si>
  <si>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</si>
  <si>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</si>
  <si>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</si>
  <si>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</si>
  <si>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</si>
  <si>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</si>
  <si>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</si>
  <si>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</si>
  <si>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</si>
  <si>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</si>
  <si>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</si>
  <si>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</si>
  <si>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</si>
  <si>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</si>
  <si>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</si>
  <si>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</si>
  <si>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</si>
  <si>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</si>
  <si>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</si>
  <si>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</si>
  <si>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</si>
  <si>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</si>
  <si>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</si>
  <si>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</si>
  <si>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</si>
  <si>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</si>
  <si>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</si>
  <si>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</si>
  <si>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</si>
  <si>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</si>
  <si>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</si>
  <si>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</si>
  <si>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</si>
  <si>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</si>
  <si>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</si>
  <si>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</si>
  <si>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</si>
  <si>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</si>
  <si>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</si>
  <si>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</si>
  <si>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</si>
  <si>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</si>
  <si>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</si>
  <si>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</si>
  <si>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</si>
  <si>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</si>
  <si>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</si>
  <si>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</si>
  <si>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</si>
  <si>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</si>
  <si>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</si>
  <si>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</si>
  <si>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</si>
  <si>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</si>
  <si>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</si>
  <si>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</si>
  <si>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</si>
  <si>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</si>
  <si>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</si>
  <si>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</si>
  <si>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</si>
  <si>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</si>
  <si>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</si>
  <si>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</si>
  <si>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</si>
  <si>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</si>
  <si>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</si>
  <si>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</si>
  <si>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</si>
  <si>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</si>
  <si>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</si>
  <si>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</si>
  <si>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</si>
  <si>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</si>
  <si>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</si>
  <si>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</si>
  <si>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</si>
  <si>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</si>
  <si>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</si>
  <si>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</si>
  <si>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</si>
  <si>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</si>
  <si>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</si>
  <si>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</si>
  <si>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</si>
  <si>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</si>
  <si>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</si>
  <si>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</si>
  <si>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</si>
  <si>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</si>
  <si>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</si>
  <si>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</si>
  <si>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</si>
  <si>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</si>
  <si>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</si>
  <si>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</si>
  <si>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</si>
  <si>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</si>
  <si>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</si>
  <si>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</si>
  <si>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</si>
  <si>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</si>
  <si>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</si>
  <si>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</si>
  <si>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</si>
  <si>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</si>
  <si>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</si>
  <si>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</si>
  <si>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</si>
  <si>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</si>
  <si>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</si>
  <si>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</si>
  <si>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</si>
  <si>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</si>
  <si>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</si>
  <si>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</si>
  <si>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</si>
  <si>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</si>
  <si>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</si>
  <si>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</si>
  <si>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</si>
  <si>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</si>
  <si>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</si>
  <si>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</si>
  <si>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</si>
  <si>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</si>
  <si>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</si>
  <si>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</si>
  <si>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</si>
  <si>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</si>
  <si>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</si>
  <si>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</si>
  <si>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</si>
  <si>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</si>
  <si>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</si>
  <si>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</si>
  <si>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</si>
  <si>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</si>
  <si>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</si>
  <si>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</si>
  <si>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</si>
  <si>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</si>
  <si>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</si>
  <si>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</si>
  <si>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</si>
  <si>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</si>
  <si>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</si>
  <si>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</si>
  <si>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</si>
  <si>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</si>
  <si>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</si>
  <si>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</si>
  <si>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</si>
  <si>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</si>
  <si>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</si>
  <si>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</si>
  <si>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</si>
  <si>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</si>
  <si>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</si>
  <si>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</si>
  <si>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</si>
  <si>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</si>
  <si>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</si>
  <si>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</si>
  <si>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</si>
  <si>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</si>
  <si>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</si>
  <si>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</si>
  <si>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</si>
  <si>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</si>
  <si>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</si>
  <si>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</si>
  <si>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</si>
  <si>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</si>
  <si>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</si>
  <si>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</si>
  <si>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</si>
  <si>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</si>
  <si>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</si>
  <si>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</si>
  <si>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</si>
  <si>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</si>
  <si>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</si>
  <si>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</si>
  <si>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</si>
  <si>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</si>
  <si>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</si>
  <si>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</si>
  <si>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</si>
  <si>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</si>
  <si>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</si>
  <si>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</si>
  <si>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</si>
  <si>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</si>
  <si>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</si>
  <si>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</si>
  <si>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</si>
  <si>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</si>
  <si>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</si>
  <si>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</si>
  <si>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</si>
  <si>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</si>
  <si>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</si>
  <si>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</si>
  <si>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</si>
  <si>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</si>
  <si>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</si>
  <si>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</si>
  <si>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</si>
  <si>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</si>
  <si>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</si>
  <si>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</si>
  <si>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</si>
  <si>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</si>
  <si>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</si>
  <si>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</si>
  <si>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</si>
  <si>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</si>
  <si>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</si>
  <si>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</si>
  <si>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</si>
  <si>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</si>
  <si>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</si>
  <si>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</si>
  <si>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</si>
  <si>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</si>
  <si>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</si>
  <si>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</si>
  <si>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</si>
  <si>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</si>
  <si>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</si>
  <si>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</si>
  <si>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</si>
  <si>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</si>
  <si>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</si>
  <si>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</si>
  <si>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</si>
  <si>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</si>
  <si>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</si>
  <si>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</si>
  <si>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</si>
  <si>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</si>
  <si>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</si>
  <si>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</si>
  <si>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</si>
  <si>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</si>
  <si>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</si>
  <si>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</si>
  <si>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</si>
  <si>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</si>
  <si>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</si>
  <si>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</si>
  <si>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</si>
  <si>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</si>
  <si>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</si>
  <si>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</si>
  <si>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</si>
  <si>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</si>
  <si>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</si>
  <si>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</si>
  <si>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</si>
  <si>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</si>
  <si>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</si>
  <si>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</si>
  <si>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</si>
  <si>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</si>
  <si>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</si>
  <si>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</si>
  <si>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</si>
  <si>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</si>
  <si>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</si>
  <si>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</si>
  <si>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</si>
  <si>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</si>
  <si>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</si>
  <si>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</si>
  <si>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</si>
  <si>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</si>
  <si>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</si>
  <si>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</si>
  <si>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</si>
  <si>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</si>
  <si>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</si>
  <si>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</si>
  <si>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</si>
  <si>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</si>
  <si>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</si>
  <si>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</si>
  <si>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</si>
  <si>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</si>
  <si>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</si>
  <si>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</si>
  <si>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</si>
  <si>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</si>
  <si>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</si>
  <si>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</si>
  <si>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</si>
  <si>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</si>
  <si>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</si>
  <si>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</si>
  <si>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</si>
  <si>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</si>
  <si>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</si>
  <si>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</si>
  <si>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</si>
  <si>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</si>
  <si>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</si>
  <si>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</si>
  <si>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</si>
  <si>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</si>
  <si>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</si>
  <si>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</si>
  <si>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</si>
  <si>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</si>
  <si>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</si>
  <si>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</si>
  <si>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</si>
  <si>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</si>
  <si>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</si>
  <si>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</si>
  <si>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</si>
  <si>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</si>
  <si>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</si>
  <si>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</si>
  <si>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</si>
  <si>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</si>
  <si>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</si>
  <si>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</si>
  <si>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</si>
  <si>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</si>
  <si>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</si>
  <si>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</si>
  <si>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</si>
  <si>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</si>
  <si>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</si>
  <si>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</si>
  <si>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</si>
  <si>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</si>
  <si>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</si>
  <si>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</si>
  <si>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</si>
  <si>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</si>
  <si>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</si>
  <si>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</si>
  <si>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</si>
  <si>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</si>
  <si>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</si>
  <si>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</si>
  <si>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</si>
  <si>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</si>
  <si>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</si>
  <si>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</si>
  <si>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</si>
  <si>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</si>
  <si>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</si>
  <si>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</si>
  <si>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</si>
  <si>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</si>
  <si>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</si>
  <si>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</si>
  <si>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</si>
  <si>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</si>
  <si>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</si>
  <si>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</si>
  <si>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</si>
  <si>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</si>
  <si>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</si>
  <si>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</si>
  <si>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</si>
  <si>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</si>
  <si>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</si>
  <si>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</si>
  <si>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</si>
  <si>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</si>
  <si>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</si>
  <si>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</si>
  <si>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</si>
  <si>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</si>
  <si>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</si>
  <si>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</si>
  <si>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</si>
  <si>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</si>
  <si>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</si>
  <si>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</si>
  <si>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</si>
  <si>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</si>
  <si>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</si>
  <si>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</si>
  <si>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</si>
  <si>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</si>
  <si>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</si>
  <si>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</si>
  <si>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</si>
  <si>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</si>
  <si>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</si>
  <si>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</si>
  <si>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</si>
  <si>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</si>
  <si>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</si>
  <si>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</si>
  <si>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</si>
  <si>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</si>
  <si>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</si>
  <si>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</si>
  <si>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</si>
  <si>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</si>
  <si>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</si>
  <si>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</si>
  <si>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</si>
  <si>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</si>
  <si>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</si>
  <si>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</si>
  <si>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</si>
  <si>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</si>
  <si>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</si>
  <si>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</si>
  <si>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</si>
  <si>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</si>
  <si>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</si>
  <si>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</si>
  <si>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</si>
  <si>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</si>
  <si>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</si>
  <si>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</si>
  <si>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</si>
  <si>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</si>
  <si>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</si>
  <si>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</si>
  <si>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</si>
  <si>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</si>
  <si>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</si>
  <si>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</si>
  <si>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</si>
  <si>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</si>
  <si>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</si>
  <si>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</si>
  <si>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</si>
  <si>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</si>
  <si>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</si>
  <si>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</si>
  <si>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</si>
  <si>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</si>
  <si>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</si>
  <si>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</si>
  <si>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</si>
  <si>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</si>
  <si>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</si>
  <si>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</si>
  <si>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</si>
  <si>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</si>
  <si>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</si>
  <si>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</si>
  <si>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</si>
  <si>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</si>
  <si>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</si>
  <si>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</si>
  <si>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</si>
  <si>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</si>
  <si>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</si>
  <si>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</si>
  <si>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</si>
  <si>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</si>
  <si>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</si>
  <si>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</si>
  <si>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</si>
  <si>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</si>
  <si>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</si>
  <si>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</si>
  <si>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</si>
  <si>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</si>
  <si>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</si>
  <si>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</si>
  <si>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</si>
  <si>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</si>
  <si>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</si>
  <si>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</si>
  <si>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</si>
  <si>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</si>
  <si>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</si>
  <si>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</si>
  <si>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</si>
  <si>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</si>
  <si>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</si>
  <si>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</si>
  <si>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</si>
  <si>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</si>
  <si>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</si>
  <si>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</si>
  <si>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</si>
  <si>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</si>
  <si>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</si>
  <si>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</si>
  <si>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</si>
  <si>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</si>
  <si>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</si>
  <si>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</si>
  <si>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</si>
  <si>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</si>
  <si>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</si>
  <si>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</si>
  <si>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</si>
  <si>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</si>
  <si>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</si>
  <si>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</si>
  <si>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</si>
  <si>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</si>
  <si>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</si>
  <si>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</si>
  <si>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</si>
  <si>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</si>
  <si>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</si>
  <si>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</si>
  <si>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</si>
  <si>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</si>
  <si>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</si>
  <si>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</si>
  <si>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</si>
  <si>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</si>
  <si>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</si>
  <si>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</si>
  <si>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</si>
  <si>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</si>
  <si>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</si>
  <si>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</si>
  <si>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</si>
  <si>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</si>
  <si>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</si>
  <si>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</si>
  <si>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</si>
  <si>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</si>
  <si>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</si>
  <si>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</si>
  <si>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</si>
  <si>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</si>
  <si>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</si>
  <si>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</si>
  <si>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</si>
  <si>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</si>
  <si>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</si>
  <si>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</si>
  <si>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</si>
  <si>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</si>
  <si>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</si>
  <si>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</si>
  <si>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</si>
  <si>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</si>
  <si>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</si>
  <si>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</si>
  <si>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</si>
  <si>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</si>
  <si>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</si>
  <si>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</si>
  <si>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</si>
  <si>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</si>
  <si>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</si>
  <si>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</si>
  <si>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</si>
  <si>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</si>
  <si>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</si>
  <si>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</si>
  <si>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</si>
  <si>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</si>
  <si>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</si>
  <si>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</si>
  <si>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</si>
  <si>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</si>
  <si>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</si>
  <si>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</si>
  <si>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</si>
  <si>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</si>
  <si>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</si>
  <si>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</si>
  <si>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</si>
  <si>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</si>
  <si>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</si>
  <si>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</si>
  <si>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</si>
  <si>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</si>
  <si>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</si>
  <si>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</si>
  <si>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</si>
  <si>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</si>
  <si>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</si>
  <si>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</si>
  <si>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</si>
  <si>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</si>
  <si>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</si>
  <si>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</si>
  <si>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</si>
  <si>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</si>
  <si>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</si>
  <si>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</si>
  <si>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</si>
  <si>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</si>
  <si>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</si>
  <si>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</si>
  <si>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</si>
  <si>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</si>
  <si>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</si>
  <si>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</si>
  <si>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</si>
  <si>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</si>
  <si>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</si>
  <si>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</si>
  <si>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</si>
  <si>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</si>
  <si>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</si>
  <si>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</si>
  <si>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</si>
  <si>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</si>
  <si>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</si>
  <si>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</si>
  <si>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</si>
  <si>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</si>
  <si>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</si>
  <si>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</si>
  <si>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</si>
  <si>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</si>
  <si>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</si>
  <si>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</si>
  <si>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</si>
  <si>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</si>
  <si>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</si>
  <si>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</si>
  <si>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</si>
  <si>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</si>
  <si>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</si>
  <si>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</si>
  <si>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</si>
  <si>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</si>
  <si>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</si>
  <si>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</si>
  <si>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</si>
  <si>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</si>
  <si>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</si>
  <si>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</si>
  <si>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</si>
  <si>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</si>
  <si>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</si>
  <si>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</si>
  <si>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</si>
  <si>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</si>
  <si>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</si>
  <si>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</si>
  <si>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</si>
  <si>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</si>
  <si>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</si>
  <si>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</si>
  <si>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</si>
  <si>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</si>
  <si>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</si>
  <si>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</si>
  <si>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</si>
  <si>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</si>
  <si>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</si>
  <si>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</si>
  <si>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</si>
  <si>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</si>
  <si>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</si>
  <si>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</si>
  <si>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</si>
  <si>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</si>
  <si>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</si>
  <si>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</si>
  <si>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</si>
  <si>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</si>
  <si>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</si>
  <si>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</si>
  <si>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</si>
  <si>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</si>
  <si>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</si>
  <si>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</si>
  <si>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</si>
  <si>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</si>
  <si>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</si>
  <si>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</si>
  <si>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</si>
  <si>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</si>
  <si>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</si>
  <si>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</si>
  <si>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</si>
  <si>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</si>
  <si>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</si>
  <si>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</si>
  <si>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</si>
  <si>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</si>
  <si>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</si>
  <si>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</si>
  <si>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</si>
  <si>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</si>
  <si>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</si>
  <si>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</si>
  <si>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</si>
  <si>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</si>
  <si>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</si>
  <si>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</si>
  <si>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</si>
  <si>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</si>
  <si>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</si>
  <si>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</si>
  <si>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</si>
  <si>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</si>
  <si>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</si>
  <si>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</si>
  <si>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</si>
  <si>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</si>
  <si>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</si>
  <si>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</si>
  <si>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</si>
  <si>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</si>
  <si>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</si>
  <si>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</si>
  <si>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</si>
  <si>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</si>
  <si>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</si>
  <si>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</si>
  <si>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</si>
  <si>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</si>
  <si>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</si>
  <si>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</si>
  <si>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</si>
  <si>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</si>
  <si>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</si>
  <si>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</si>
  <si>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</si>
  <si>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</si>
  <si>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</si>
  <si>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</si>
  <si>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</si>
  <si>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</si>
  <si>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</si>
  <si>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</si>
  <si>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</si>
  <si>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</si>
  <si>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</si>
  <si>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</si>
  <si>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</si>
  <si>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</si>
  <si>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</si>
  <si>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</si>
  <si>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</si>
  <si>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</si>
  <si>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</si>
  <si>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</si>
  <si>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</si>
  <si>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</si>
  <si>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</si>
  <si>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</si>
  <si>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</si>
  <si>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</si>
  <si>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</si>
  <si>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</si>
  <si>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</si>
  <si>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</si>
  <si>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</si>
  <si>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</si>
  <si>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</si>
  <si>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</si>
  <si>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</si>
  <si>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</si>
  <si>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</si>
  <si>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</si>
  <si>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</si>
  <si>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</si>
  <si>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</si>
  <si>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</si>
  <si>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</si>
  <si>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</si>
  <si>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</si>
  <si>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</si>
  <si>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</si>
  <si>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</si>
  <si>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</si>
  <si>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</si>
  <si>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</si>
  <si>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</si>
  <si>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</si>
  <si>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</si>
  <si>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</si>
  <si>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</si>
  <si>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</si>
  <si>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</si>
  <si>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</si>
  <si>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</si>
  <si>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</si>
  <si>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</si>
  <si>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</si>
  <si>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</si>
  <si>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</si>
  <si>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</si>
  <si>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</si>
  <si>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</si>
  <si>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</si>
  <si>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</si>
  <si>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</si>
  <si>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</si>
  <si>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</si>
  <si>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</si>
  <si>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</si>
  <si>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</si>
  <si>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</si>
  <si>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</si>
  <si>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</si>
  <si>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</si>
  <si>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</si>
  <si>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</si>
  <si>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</si>
  <si>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</si>
  <si>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</si>
  <si>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</si>
  <si>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</si>
  <si>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</si>
  <si>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</si>
  <si>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</si>
  <si>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</si>
  <si>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</si>
  <si>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</si>
  <si>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</si>
  <si>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</si>
  <si>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</si>
  <si>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</si>
  <si>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</si>
  <si>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</si>
  <si>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</si>
  <si>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</si>
  <si>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</si>
  <si>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</si>
  <si>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</si>
  <si>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</si>
  <si>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</si>
  <si>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</si>
  <si>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</si>
  <si>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</si>
  <si>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</si>
  <si>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</si>
  <si>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</si>
  <si>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</si>
  <si>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</si>
  <si>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</si>
  <si>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</si>
  <si>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</si>
  <si>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</si>
  <si>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</si>
  <si>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</si>
  <si>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</si>
  <si>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</si>
  <si>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</si>
  <si>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</si>
  <si>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</si>
  <si>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</si>
  <si>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</si>
  <si>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</si>
  <si>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</si>
  <si>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</si>
  <si>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</si>
  <si>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</si>
  <si>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</si>
  <si>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</si>
  <si>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</si>
  <si>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</si>
  <si>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</si>
  <si>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</si>
  <si>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</si>
  <si>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</si>
  <si>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</si>
  <si>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</si>
  <si>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</si>
  <si>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</si>
  <si>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</si>
  <si>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</si>
  <si>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</si>
  <si>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</si>
  <si>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</si>
  <si>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</si>
  <si>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</si>
  <si>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</si>
  <si>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</si>
  <si>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</si>
  <si>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</si>
  <si>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</si>
  <si>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</si>
  <si>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</si>
  <si>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</si>
  <si>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</si>
  <si>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</si>
  <si>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</si>
  <si>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</si>
  <si>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</si>
  <si>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</si>
  <si>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</si>
  <si>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</si>
  <si>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</si>
  <si>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</si>
  <si>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</si>
  <si>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</si>
  <si>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</si>
  <si>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</si>
  <si>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</si>
  <si>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</si>
  <si>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</si>
  <si>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</si>
  <si>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</si>
  <si>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</si>
  <si>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</si>
  <si>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</si>
  <si>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</si>
  <si>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</si>
  <si>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</si>
  <si>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</si>
  <si>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</si>
  <si>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</si>
  <si>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</si>
  <si>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</si>
  <si>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</si>
  <si>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</si>
  <si>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</si>
  <si>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</si>
  <si>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</si>
  <si>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</si>
  <si>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</si>
  <si>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</si>
  <si>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</si>
  <si>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</si>
  <si>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</si>
  <si>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</si>
  <si>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</si>
  <si>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</si>
  <si>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</si>
  <si>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</si>
  <si>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</si>
  <si>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</si>
  <si>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</si>
  <si>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</si>
  <si>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</si>
  <si>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</si>
  <si>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</si>
  <si>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</si>
  <si>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</si>
  <si>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</si>
  <si>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</si>
  <si>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</si>
  <si>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</si>
  <si>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</si>
  <si>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</si>
  <si>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</si>
  <si>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</si>
  <si>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</si>
  <si>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</si>
  <si>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</si>
  <si>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</si>
  <si>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</si>
  <si>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</si>
  <si>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</si>
  <si>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</si>
  <si>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</si>
  <si>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</si>
  <si>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</si>
  <si>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</si>
  <si>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</si>
  <si>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</si>
  <si>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</si>
  <si>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</si>
  <si>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</si>
  <si>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</si>
  <si>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</si>
  <si>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</si>
  <si>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</si>
  <si>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</si>
  <si>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</si>
  <si>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</si>
  <si>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</si>
  <si>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</si>
  <si>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</si>
  <si>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</si>
  <si>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</si>
  <si>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</si>
  <si>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</si>
  <si>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</si>
  <si>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</si>
  <si>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</si>
  <si>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</si>
  <si>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</si>
  <si>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</si>
  <si>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</si>
  <si>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</si>
  <si>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</si>
  <si>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</si>
  <si>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</si>
  <si>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</si>
  <si>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</si>
  <si>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</si>
  <si>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</si>
  <si>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</si>
  <si>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</si>
  <si>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</si>
  <si>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</si>
  <si>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</si>
  <si>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</si>
  <si>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</si>
  <si>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</si>
  <si>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</si>
  <si>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</si>
  <si>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</si>
  <si>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</si>
  <si>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</si>
  <si>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</si>
  <si>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</si>
  <si>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</si>
  <si>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</si>
  <si>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</si>
  <si>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</si>
  <si>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</si>
  <si>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</si>
  <si>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</si>
  <si>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</si>
  <si>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</si>
  <si>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</si>
  <si>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</si>
  <si>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</si>
  <si>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</si>
  <si>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</si>
  <si>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</si>
  <si>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</si>
  <si>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</si>
  <si>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</si>
  <si>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</si>
  <si>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</si>
  <si>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</si>
  <si>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</si>
  <si>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</si>
  <si>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</si>
  <si>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</si>
  <si>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</si>
  <si>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</si>
  <si>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</si>
  <si>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</si>
  <si>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</si>
  <si>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</si>
  <si>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</si>
  <si>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</si>
  <si>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</si>
  <si>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</si>
  <si>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</si>
  <si>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</si>
  <si>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</si>
  <si>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</si>
  <si>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</si>
  <si>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</si>
  <si>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</si>
  <si>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</si>
  <si>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</si>
  <si>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</si>
  <si>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</si>
  <si>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</si>
  <si>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</si>
  <si>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</si>
  <si>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</si>
  <si>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</si>
  <si>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</si>
  <si>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</si>
  <si>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</si>
  <si>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</si>
  <si>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</si>
  <si>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</si>
  <si>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</si>
  <si>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</si>
  <si>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</si>
  <si>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</si>
  <si>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</si>
  <si>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</si>
  <si>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</si>
  <si>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</si>
  <si>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</si>
  <si>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</si>
  <si>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</si>
  <si>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</si>
  <si>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</si>
  <si>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</si>
  <si>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</si>
  <si>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</si>
  <si>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</si>
  <si>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</si>
  <si>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</si>
  <si>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</si>
  <si>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</si>
  <si>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</si>
  <si>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</si>
  <si>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</si>
  <si>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</si>
  <si>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</si>
  <si>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</si>
  <si>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</si>
  <si>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</si>
  <si>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</si>
  <si>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</si>
  <si>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</si>
  <si>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</si>
  <si>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</si>
  <si>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</si>
  <si>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</si>
  <si>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</si>
  <si>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</si>
  <si>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</si>
  <si>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</si>
  <si>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</si>
  <si>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</si>
  <si>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</si>
  <si>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</si>
  <si>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</si>
  <si>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</si>
  <si>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</si>
  <si>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</si>
  <si>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</si>
  <si>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</si>
  <si>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</si>
  <si>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</si>
  <si>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</si>
  <si>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</si>
  <si>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</si>
  <si>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</si>
  <si>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</si>
  <si>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</si>
  <si>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</si>
  <si>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</si>
  <si>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</si>
  <si>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</si>
  <si>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</si>
  <si>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</si>
  <si>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</si>
  <si>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</si>
  <si>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</si>
  <si>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</si>
  <si>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</si>
  <si>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</si>
  <si>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</si>
  <si>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</si>
  <si>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</si>
  <si>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</si>
  <si>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</si>
  <si>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</si>
  <si>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</si>
  <si>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</si>
  <si>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</si>
  <si>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</si>
  <si>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</si>
  <si>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</si>
  <si>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</si>
  <si>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</si>
  <si>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</si>
  <si>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</si>
  <si>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</si>
  <si>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</si>
  <si>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</si>
  <si>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</si>
  <si>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</si>
  <si>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</si>
  <si>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</si>
  <si>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</si>
  <si>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</si>
  <si>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</si>
  <si>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</si>
  <si>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</si>
  <si>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</si>
  <si>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</si>
  <si>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</si>
  <si>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</si>
  <si>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</si>
  <si>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</si>
  <si>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</si>
  <si>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</si>
  <si>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</si>
  <si>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</si>
  <si>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</si>
  <si>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</si>
  <si>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</si>
  <si>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</si>
  <si>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</si>
  <si>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</si>
  <si>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</si>
  <si>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</si>
  <si>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</si>
  <si>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</si>
  <si>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</si>
  <si>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</si>
  <si>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</si>
  <si>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</si>
  <si>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</si>
  <si>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</si>
  <si>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</si>
  <si>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</si>
  <si>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</si>
  <si>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</si>
  <si>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</si>
  <si>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</si>
  <si>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</si>
  <si>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</si>
  <si>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</si>
  <si>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</si>
  <si>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</si>
  <si>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</si>
  <si>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</si>
  <si>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</si>
  <si>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</si>
  <si>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</si>
  <si>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</si>
  <si>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</si>
  <si>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</si>
  <si>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</si>
  <si>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</si>
  <si>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</si>
  <si>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</si>
  <si>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</si>
  <si>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</si>
  <si>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</si>
  <si>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</si>
  <si>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</si>
  <si>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</si>
  <si>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</si>
  <si>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</si>
  <si>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</si>
  <si>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</si>
  <si>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</si>
  <si>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</si>
  <si>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</si>
  <si>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</si>
  <si>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</si>
  <si>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</si>
  <si>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</si>
  <si>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</si>
  <si>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</si>
  <si>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</si>
  <si>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</si>
  <si>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</si>
  <si>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</si>
  <si>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</si>
  <si>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</si>
  <si>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</si>
  <si>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</si>
  <si>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</si>
  <si>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</si>
  <si>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</si>
  <si>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</si>
  <si>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</si>
  <si>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</si>
  <si>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</si>
  <si>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</si>
  <si>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</si>
  <si>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</si>
  <si>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</si>
  <si>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</si>
  <si>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</si>
  <si>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</si>
  <si>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</si>
  <si>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</si>
  <si>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</si>
  <si>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</si>
  <si>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</si>
  <si>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</si>
  <si>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</si>
  <si>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</si>
  <si>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</si>
  <si>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</si>
  <si>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</si>
  <si>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</si>
  <si>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</si>
  <si>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</si>
  <si>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</si>
  <si>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</si>
  <si>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</si>
  <si>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</si>
  <si>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</si>
  <si>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</si>
  <si>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</si>
  <si>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</si>
  <si>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</si>
  <si>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</si>
  <si>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</si>
  <si>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</si>
  <si>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</si>
  <si>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</si>
  <si>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</si>
  <si>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</si>
  <si>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</si>
  <si>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</si>
  <si>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</si>
  <si>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</si>
  <si>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</si>
  <si>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</si>
  <si>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</si>
  <si>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</si>
  <si>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</si>
  <si>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</si>
  <si>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</si>
  <si>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</si>
  <si>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</si>
  <si>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</si>
  <si>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</si>
  <si>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</si>
  <si>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</si>
  <si>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</si>
  <si>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</si>
  <si>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</si>
  <si>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</si>
  <si>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</si>
  <si>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</si>
  <si>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</si>
  <si>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</si>
  <si>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</si>
  <si>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</si>
  <si>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</si>
  <si>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</si>
  <si>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</si>
  <si>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</si>
  <si>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</si>
  <si>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</si>
  <si>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</si>
  <si>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</si>
  <si>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</si>
  <si>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</si>
  <si>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</si>
  <si>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</si>
  <si>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</si>
  <si>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</si>
  <si>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</si>
  <si>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</si>
  <si>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</si>
  <si>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</si>
  <si>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</si>
  <si>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</si>
  <si>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</si>
  <si>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</si>
  <si>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</si>
  <si>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</si>
  <si>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</si>
  <si>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</si>
  <si>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</si>
  <si>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</si>
  <si>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</si>
  <si>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</si>
  <si>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</si>
  <si>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</si>
  <si>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</si>
  <si>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</si>
  <si>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</si>
  <si>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</si>
  <si>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</si>
  <si>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</si>
  <si>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</si>
  <si>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</si>
  <si>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</si>
  <si>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</si>
  <si>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</si>
  <si>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</si>
  <si>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</si>
  <si>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</si>
  <si>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</si>
  <si>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</si>
  <si>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</si>
  <si>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</si>
  <si>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</si>
  <si>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</si>
  <si>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</si>
  <si>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</si>
  <si>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</si>
  <si>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</si>
  <si>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</si>
  <si>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</si>
  <si>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</si>
  <si>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</si>
  <si>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</si>
  <si>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</si>
  <si>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</si>
  <si>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</si>
  <si>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</si>
  <si>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</si>
  <si>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</si>
  <si>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</si>
  <si>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</si>
  <si>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</si>
  <si>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</si>
  <si>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</si>
  <si>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</si>
  <si>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</si>
  <si>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</si>
  <si>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</si>
  <si>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</si>
  <si>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</si>
  <si>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</si>
  <si>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</si>
  <si>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</si>
  <si>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</si>
  <si>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</si>
  <si>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</si>
  <si>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</si>
  <si>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</si>
  <si>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</si>
  <si>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</si>
  <si>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</si>
  <si>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</si>
  <si>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</si>
  <si>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</si>
  <si>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</si>
  <si>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</si>
  <si>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</si>
  <si>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</si>
  <si>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</si>
  <si>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</si>
  <si>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</si>
  <si>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</si>
  <si>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</si>
  <si>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</si>
  <si>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</si>
  <si>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</si>
  <si>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</si>
  <si>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</si>
  <si>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</si>
  <si>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</si>
  <si>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</si>
  <si>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</si>
  <si>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</si>
  <si>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</si>
  <si>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</si>
  <si>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</si>
  <si>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</si>
  <si>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</si>
  <si>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</si>
  <si>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</si>
  <si>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</si>
  <si>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</si>
  <si>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</si>
  <si>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</si>
  <si>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</si>
  <si>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</si>
  <si>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</si>
  <si>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</si>
  <si>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</si>
  <si>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</si>
  <si>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</si>
  <si>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</si>
  <si>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</si>
  <si>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</si>
  <si>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</si>
  <si>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</si>
  <si>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</si>
  <si>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</si>
  <si>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</si>
  <si>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</si>
  <si>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</si>
  <si>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</si>
  <si>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</si>
  <si>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</si>
  <si>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</si>
  <si>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</si>
  <si>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</si>
  <si>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</si>
  <si>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</si>
  <si>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</si>
  <si>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</si>
  <si>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</si>
  <si>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</si>
  <si>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</si>
  <si>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</si>
  <si>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</si>
  <si>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</si>
  <si>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</si>
  <si>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</si>
  <si>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</si>
  <si>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</si>
  <si>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</si>
  <si>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</si>
  <si>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</si>
  <si>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</si>
  <si>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</si>
  <si>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</si>
  <si>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</si>
  <si>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</si>
  <si>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</si>
  <si>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</si>
  <si>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</si>
  <si>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</si>
  <si>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</si>
  <si>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</si>
  <si>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</si>
  <si>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</si>
  <si>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</si>
  <si>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</si>
  <si>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</si>
  <si>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</si>
  <si>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</si>
  <si>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</si>
  <si>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</si>
  <si>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</si>
  <si>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</si>
  <si>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</si>
  <si>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</si>
  <si>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</si>
  <si>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</si>
  <si>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</si>
  <si>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</si>
  <si>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</si>
  <si>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</si>
  <si>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</si>
  <si>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</si>
  <si>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</si>
  <si>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</si>
  <si>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</si>
  <si>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</si>
  <si>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</si>
  <si>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</si>
  <si>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</si>
  <si>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</si>
  <si>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</si>
  <si>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</si>
  <si>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</si>
  <si>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</si>
  <si>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</si>
  <si>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</si>
  <si>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</si>
  <si>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</si>
  <si>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</si>
  <si>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</si>
  <si>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</si>
  <si>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</si>
  <si>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</si>
  <si>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</si>
  <si>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</si>
  <si>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</si>
  <si>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</si>
  <si>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</si>
  <si>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</si>
  <si>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</si>
  <si>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</si>
  <si>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</si>
  <si>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</si>
  <si>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</si>
  <si>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</si>
  <si>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</si>
  <si>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</si>
  <si>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</si>
  <si>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</si>
  <si>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</si>
  <si>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</si>
  <si>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</si>
  <si>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</si>
  <si>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</si>
  <si>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</si>
  <si>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</si>
  <si>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</si>
  <si>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</si>
  <si>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</si>
  <si>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</si>
  <si>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</si>
  <si>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</si>
  <si>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</si>
  <si>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</si>
  <si>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</si>
  <si>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</si>
  <si>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</si>
  <si>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</si>
  <si>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</si>
  <si>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</si>
  <si>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</si>
  <si>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</si>
  <si>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</si>
  <si>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</si>
  <si>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</si>
  <si>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</si>
  <si>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</si>
  <si>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</si>
  <si>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</si>
  <si>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</si>
  <si>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</si>
  <si>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</si>
  <si>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</si>
  <si>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</si>
  <si>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</si>
  <si>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</si>
  <si>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</si>
  <si>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</si>
  <si>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</si>
  <si>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</si>
  <si>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</si>
  <si>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</si>
  <si>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</si>
  <si>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</si>
  <si>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</si>
  <si>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</si>
  <si>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</si>
  <si>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</si>
  <si>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</si>
  <si>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</si>
  <si>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</si>
  <si>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</si>
  <si>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</si>
  <si>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</si>
  <si>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</si>
  <si>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</si>
  <si>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</si>
  <si>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</si>
  <si>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</si>
  <si>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</si>
  <si>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</si>
  <si>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</si>
  <si>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</si>
  <si>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</si>
  <si>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</si>
  <si>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</si>
  <si>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</si>
  <si>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</si>
  <si>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</si>
  <si>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</si>
  <si>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</si>
  <si>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</si>
  <si>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</si>
  <si>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</si>
  <si>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</si>
  <si>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</si>
  <si>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</si>
  <si>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</si>
  <si>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</si>
  <si>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</si>
  <si>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</si>
  <si>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</si>
  <si>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</si>
  <si>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</si>
  <si>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</si>
  <si>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</si>
  <si>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</si>
  <si>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</si>
  <si>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</si>
  <si>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</si>
  <si>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</si>
  <si>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</si>
  <si>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</si>
  <si>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</si>
  <si>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</si>
  <si>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</si>
  <si>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</si>
  <si>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</si>
  <si>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</si>
  <si>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</si>
  <si>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</si>
  <si>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</si>
  <si>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</si>
  <si>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</si>
  <si>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</si>
  <si>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</si>
  <si>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</si>
  <si>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</si>
  <si>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</si>
  <si>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</si>
  <si>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</si>
  <si>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</si>
  <si>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</si>
  <si>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</si>
  <si>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</si>
  <si>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</si>
  <si>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</si>
  <si>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</si>
  <si>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</si>
  <si>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</si>
  <si>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</si>
  <si>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</si>
  <si>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</si>
  <si>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</si>
  <si>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</si>
  <si>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</si>
  <si>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</si>
  <si>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</si>
  <si>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</si>
  <si>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</si>
  <si>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</si>
  <si>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</si>
  <si>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</si>
  <si>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</si>
  <si>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</si>
  <si>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</si>
  <si>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</si>
  <si>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</si>
  <si>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</si>
  <si>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</si>
  <si>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</si>
  <si>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</si>
  <si>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</si>
  <si>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</si>
  <si>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</si>
  <si>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</si>
  <si>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</si>
  <si>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</si>
  <si>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</si>
  <si>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</si>
  <si>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</si>
  <si>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</si>
  <si>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</si>
  <si>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</si>
  <si>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</si>
  <si>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</si>
  <si>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</si>
  <si>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</si>
  <si>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</si>
  <si>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</si>
  <si>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</si>
  <si>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</si>
  <si>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</si>
  <si>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</si>
  <si>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</si>
  <si>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</si>
  <si>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</si>
  <si>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</si>
  <si>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</si>
  <si>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</si>
  <si>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</si>
  <si>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</si>
  <si>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</si>
  <si>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</si>
  <si>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</si>
  <si>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</si>
  <si>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</si>
  <si>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</si>
  <si>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</si>
  <si>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</si>
  <si>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</si>
  <si>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</si>
  <si>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</si>
  <si>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</si>
  <si>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</si>
  <si>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</si>
  <si>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</si>
  <si>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</si>
  <si>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</si>
  <si>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</si>
  <si>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</si>
  <si>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</si>
  <si>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</si>
  <si>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</si>
  <si>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</si>
  <si>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</si>
  <si>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</si>
  <si>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</si>
  <si>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</si>
  <si>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</si>
  <si>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</si>
  <si>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</si>
  <si>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</si>
  <si>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</si>
  <si>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</si>
  <si>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</si>
  <si>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</si>
  <si>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</si>
  <si>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</si>
  <si>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</si>
  <si>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</si>
  <si>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</si>
  <si>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</si>
  <si>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</si>
  <si>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</si>
  <si>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</si>
  <si>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</si>
  <si>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</si>
  <si>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</si>
  <si>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</si>
  <si>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</si>
  <si>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</si>
  <si>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</si>
  <si>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</si>
  <si>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</si>
  <si>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</si>
  <si>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</si>
  <si>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</si>
  <si>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</si>
  <si>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</si>
  <si>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</si>
  <si>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</si>
  <si>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</si>
  <si>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</si>
  <si>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</si>
  <si>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</si>
  <si>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</si>
  <si>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</si>
  <si>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</si>
  <si>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</si>
  <si>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</si>
  <si>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</si>
  <si>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</si>
  <si>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</si>
  <si>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</si>
  <si>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</si>
  <si>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</si>
  <si>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</si>
  <si>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</si>
  <si>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</si>
  <si>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</si>
  <si>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</si>
  <si>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</si>
  <si>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</si>
  <si>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</si>
  <si>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</si>
  <si>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</si>
  <si>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</si>
  <si>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</si>
  <si>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</si>
  <si>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</si>
  <si>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</si>
  <si>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</si>
  <si>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</si>
  <si>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</si>
  <si>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</si>
  <si>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</si>
  <si>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</si>
  <si>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</si>
  <si>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</si>
  <si>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</si>
  <si>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</si>
  <si>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</si>
  <si>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</si>
  <si>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</si>
  <si>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</si>
  <si>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</si>
  <si>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</si>
  <si>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</si>
  <si>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</si>
  <si>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</si>
  <si>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</si>
  <si>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</si>
  <si>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</si>
  <si>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</si>
  <si>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</si>
  <si>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</si>
  <si>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</si>
  <si>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</si>
  <si>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</si>
  <si>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</si>
  <si>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</si>
  <si>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</si>
  <si>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</si>
  <si>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</si>
  <si>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</si>
  <si>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</si>
  <si>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</si>
  <si>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</si>
  <si>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</si>
  <si>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</si>
  <si>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</si>
  <si>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</si>
  <si>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</si>
  <si>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</si>
  <si>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</si>
  <si>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</si>
  <si>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</si>
  <si>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</si>
  <si>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</si>
  <si>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</si>
  <si>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</si>
  <si>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</si>
  <si>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</si>
  <si>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</si>
  <si>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</si>
  <si>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</si>
  <si>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</si>
  <si>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</si>
  <si>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</si>
  <si>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</si>
  <si>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</si>
  <si>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</si>
  <si>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</si>
  <si>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</si>
  <si>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</si>
  <si>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</si>
  <si>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</si>
  <si>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</si>
  <si>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</si>
  <si>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</si>
  <si>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</si>
  <si>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</si>
  <si>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</si>
  <si>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</si>
  <si>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</si>
  <si>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</si>
  <si>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</si>
  <si>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</si>
  <si>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</si>
  <si>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</si>
  <si>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</si>
  <si>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</si>
  <si>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</si>
  <si>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</si>
  <si>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</si>
  <si>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</si>
  <si>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</si>
  <si>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</si>
  <si>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</si>
  <si>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</si>
  <si>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</si>
  <si>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</si>
  <si>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</si>
  <si>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</si>
  <si>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</si>
  <si>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</si>
  <si>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</si>
  <si>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</si>
  <si>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</si>
  <si>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</si>
  <si>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</si>
  <si>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</si>
  <si>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</si>
  <si>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</si>
  <si>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</si>
  <si>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</si>
  <si>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</si>
  <si>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</si>
  <si>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</si>
  <si>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</si>
  <si>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</si>
  <si>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</si>
  <si>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</si>
  <si>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</si>
  <si>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</si>
  <si>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</si>
  <si>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</si>
  <si>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</si>
  <si>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</si>
  <si>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</si>
  <si>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</si>
  <si>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</si>
  <si>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</si>
  <si>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</si>
  <si>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</si>
  <si>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</si>
  <si>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</si>
  <si>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</si>
  <si>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</si>
  <si>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</si>
  <si>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</si>
  <si>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</si>
  <si>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</si>
  <si>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</si>
  <si>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</si>
  <si>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</si>
  <si>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</si>
  <si>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</si>
  <si>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</si>
  <si>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</si>
  <si>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</si>
  <si>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</si>
  <si>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</si>
  <si>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</si>
  <si>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</si>
  <si>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</si>
  <si>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</si>
  <si>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</si>
  <si>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</si>
  <si>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</si>
  <si>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</si>
  <si>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</si>
  <si>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</si>
  <si>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</si>
  <si>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</si>
  <si>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</si>
  <si>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</si>
  <si>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</si>
  <si>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</si>
  <si>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</si>
  <si>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</si>
  <si>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</si>
  <si>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</si>
  <si>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</si>
  <si>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</si>
  <si>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</si>
  <si>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</si>
  <si>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</si>
  <si>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</si>
  <si>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</si>
  <si>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</si>
  <si>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</si>
  <si>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</si>
  <si>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</si>
  <si>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</si>
  <si>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</si>
  <si>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</si>
  <si>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</si>
  <si>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</si>
  <si>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</si>
  <si>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</si>
  <si>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</si>
  <si>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</si>
  <si>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</si>
  <si>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</si>
  <si>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</si>
  <si>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</si>
  <si>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</si>
  <si>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</si>
  <si>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</si>
  <si>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</si>
  <si>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</si>
  <si>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</si>
  <si>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</si>
  <si>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</si>
  <si>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</si>
  <si>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</si>
  <si>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</si>
  <si>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</si>
  <si>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</si>
  <si>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</si>
  <si>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</si>
  <si>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</si>
  <si>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</si>
  <si>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</si>
  <si>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</si>
  <si>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</si>
  <si>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</si>
  <si>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</si>
  <si>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</si>
  <si>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</si>
  <si>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</si>
  <si>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</si>
  <si>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</si>
  <si>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</si>
  <si>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</si>
  <si>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</si>
  <si>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</si>
  <si>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</si>
  <si>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</si>
  <si>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</si>
  <si>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</si>
  <si>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</si>
  <si>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</si>
  <si>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</si>
  <si>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</si>
  <si>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</si>
  <si>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</si>
  <si>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</si>
  <si>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</si>
  <si>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</si>
  <si>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</si>
  <si>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</si>
  <si>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</si>
  <si>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</si>
  <si>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</si>
  <si>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</si>
  <si>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</si>
  <si>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</si>
  <si>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</si>
  <si>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</si>
  <si>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</si>
  <si>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</si>
  <si>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</si>
  <si>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</si>
  <si>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</si>
  <si>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</si>
  <si>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</si>
  <si>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</si>
  <si>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</si>
  <si>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</si>
  <si>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</si>
  <si>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</si>
  <si>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</si>
  <si>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</si>
  <si>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</si>
  <si>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</si>
  <si>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</si>
  <si>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</si>
  <si>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</si>
  <si>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</si>
  <si>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</si>
  <si>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</si>
  <si>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</si>
  <si>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</si>
  <si>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</si>
  <si>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</si>
  <si>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</si>
  <si>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</si>
  <si>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</si>
  <si>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</si>
  <si>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</si>
  <si>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</si>
  <si>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</si>
  <si>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</si>
  <si>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</si>
  <si>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</si>
  <si>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</si>
  <si>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</si>
  <si>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</si>
  <si>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</si>
  <si>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</si>
  <si>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</si>
  <si>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</si>
  <si>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</si>
  <si>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</si>
  <si>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</si>
  <si>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</si>
  <si>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</si>
  <si>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</si>
  <si>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</si>
  <si>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</si>
  <si>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</si>
  <si>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</si>
  <si>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</si>
  <si>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</si>
  <si>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</si>
  <si>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</si>
  <si>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</si>
  <si>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</si>
  <si>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</si>
  <si>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</si>
  <si>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</si>
  <si>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</si>
  <si>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</si>
  <si>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</si>
  <si>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</si>
  <si>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</si>
  <si>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</si>
  <si>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</si>
  <si>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</si>
  <si>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</si>
  <si>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</si>
  <si>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</si>
  <si>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</si>
  <si>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</si>
  <si>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</si>
  <si>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</si>
  <si>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</si>
  <si>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</si>
  <si>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</si>
  <si>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</si>
  <si>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</si>
  <si>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</si>
  <si>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</si>
  <si>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</si>
  <si>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</si>
  <si>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</si>
  <si>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</si>
  <si>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</si>
  <si>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</si>
  <si>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</si>
  <si>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</si>
  <si>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</si>
  <si>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</si>
  <si>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</si>
  <si>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</si>
  <si>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</si>
  <si>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</si>
  <si>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</si>
  <si>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</si>
  <si>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</si>
  <si>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</si>
  <si>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</si>
  <si>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</si>
  <si>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</si>
  <si>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</si>
  <si>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</si>
  <si>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</si>
  <si>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</si>
  <si>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</si>
  <si>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</si>
  <si>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</si>
  <si>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</si>
  <si>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</si>
  <si>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</si>
  <si>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</si>
  <si>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</si>
  <si>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</si>
  <si>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</si>
  <si>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</si>
  <si>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</si>
  <si>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</si>
  <si>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</si>
  <si>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</si>
  <si>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</si>
  <si>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</si>
  <si>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</si>
  <si>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</si>
  <si>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</si>
  <si>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</si>
  <si>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</si>
  <si>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</si>
  <si>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</si>
  <si>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</si>
  <si>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</si>
  <si>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</si>
  <si>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</si>
  <si>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</si>
  <si>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</si>
  <si>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</si>
  <si>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</si>
  <si>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</si>
  <si>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</si>
  <si>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</si>
  <si>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</si>
  <si>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</si>
  <si>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</si>
  <si>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</si>
  <si>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</si>
  <si>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</si>
  <si>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</si>
  <si>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</si>
  <si>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</si>
  <si>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</si>
  <si>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</si>
  <si>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</si>
  <si>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</si>
  <si>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</si>
  <si>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</si>
  <si>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</si>
  <si>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</si>
  <si>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</si>
  <si>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</si>
  <si>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</si>
  <si>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</si>
  <si>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</si>
  <si>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</si>
  <si>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</si>
  <si>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</si>
  <si>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</si>
  <si>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</si>
  <si>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</si>
  <si>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</si>
  <si>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</si>
  <si>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</si>
  <si>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</si>
  <si>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</si>
  <si>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</si>
  <si>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</si>
  <si>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</si>
  <si>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</si>
  <si>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</si>
  <si>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</si>
  <si>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</si>
  <si>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</si>
  <si>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</si>
  <si>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</si>
  <si>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</si>
  <si>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</si>
  <si>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</si>
  <si>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</si>
  <si>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</si>
  <si>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</si>
  <si>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</si>
  <si>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</si>
  <si>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</si>
  <si>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</si>
  <si>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</si>
  <si>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</si>
  <si>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</si>
  <si>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</si>
  <si>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</si>
  <si>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</si>
  <si>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</si>
  <si>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</si>
  <si>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</si>
  <si>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</si>
  <si>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</si>
  <si>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</si>
  <si>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</si>
  <si>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</si>
  <si>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</si>
  <si>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</si>
  <si>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</si>
  <si>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</si>
  <si>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</si>
  <si>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</si>
  <si>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</si>
  <si>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</si>
  <si>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</si>
  <si>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</si>
  <si>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</si>
  <si>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</si>
  <si>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</si>
  <si>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</si>
  <si>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</si>
  <si>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</si>
  <si>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</si>
  <si>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</si>
  <si>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</si>
  <si>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</si>
  <si>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</si>
  <si>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</si>
  <si>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</si>
  <si>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</si>
  <si>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</si>
  <si>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</si>
  <si>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</si>
  <si>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</si>
  <si>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</si>
  <si>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</si>
  <si>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</si>
  <si>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</si>
  <si>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</si>
  <si>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</si>
  <si>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</si>
  <si>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</si>
  <si>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</si>
  <si>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</si>
  <si>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</si>
  <si>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</si>
  <si>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</si>
  <si>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</si>
  <si>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</si>
  <si>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</si>
  <si>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</si>
  <si>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</si>
  <si>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</si>
  <si>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</si>
  <si>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</si>
  <si>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</si>
  <si>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</si>
  <si>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</si>
  <si>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</si>
  <si>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</si>
  <si>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</si>
  <si>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</si>
  <si>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</si>
  <si>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</si>
  <si>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</si>
  <si>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</si>
  <si>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</si>
  <si>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</si>
  <si>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</si>
  <si>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</si>
  <si>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</si>
  <si>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</si>
  <si>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</si>
  <si>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</si>
  <si>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</si>
  <si>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</si>
  <si>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</si>
  <si>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</si>
  <si>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</si>
  <si>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</si>
  <si>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</si>
  <si>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</si>
  <si>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</si>
  <si>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</si>
  <si>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</si>
  <si>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</si>
  <si>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</si>
  <si>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</si>
  <si>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</si>
  <si>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</si>
  <si>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</si>
  <si>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</si>
  <si>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</si>
  <si>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</si>
  <si>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</si>
  <si>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</si>
  <si>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</si>
  <si>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</si>
  <si>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</si>
  <si>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</si>
  <si>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</si>
  <si>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</si>
  <si>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</si>
  <si>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</si>
  <si>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</si>
  <si>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</si>
  <si>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</si>
  <si>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</si>
  <si>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</si>
  <si>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</si>
  <si>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</si>
  <si>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</si>
  <si>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</si>
  <si>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</si>
  <si>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</si>
  <si>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</si>
  <si>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</si>
  <si>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</si>
  <si>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</si>
  <si>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</si>
  <si>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</si>
  <si>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</si>
  <si>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</si>
  <si>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</si>
  <si>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</si>
  <si>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</si>
  <si>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</si>
  <si>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</si>
  <si>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</si>
  <si>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</si>
  <si>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</si>
  <si>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</si>
  <si>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</si>
  <si>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</si>
  <si>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</si>
  <si>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</si>
  <si>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</si>
  <si>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</si>
  <si>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</si>
  <si>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</si>
  <si>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</si>
  <si>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</si>
  <si>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</si>
  <si>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</si>
  <si>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</si>
  <si>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</si>
  <si>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</si>
  <si>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</si>
  <si>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</si>
  <si>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</si>
  <si>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</si>
  <si>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</si>
  <si>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</si>
  <si>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</si>
  <si>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</si>
  <si>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</si>
  <si>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</si>
  <si>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</si>
  <si>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</si>
  <si>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</si>
  <si>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</si>
  <si>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</si>
  <si>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</si>
  <si>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</si>
  <si>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</si>
  <si>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</si>
  <si>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</si>
  <si>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</si>
  <si>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</si>
  <si>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</si>
  <si>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</si>
  <si>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</si>
  <si>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</si>
  <si>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</si>
  <si>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</si>
  <si>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</si>
  <si>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</si>
  <si>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</si>
  <si>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</si>
  <si>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</si>
  <si>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</si>
  <si>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</si>
  <si>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</si>
  <si>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</si>
  <si>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</si>
  <si>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</si>
  <si>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</si>
  <si>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</si>
  <si>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</si>
  <si>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</si>
  <si>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</si>
  <si>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</si>
  <si>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</si>
  <si>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</si>
  <si>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</si>
  <si>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</si>
  <si>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</si>
  <si>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</si>
  <si>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</si>
  <si>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</si>
  <si>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</si>
  <si>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</si>
  <si>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</si>
  <si>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</si>
  <si>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</si>
  <si>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</si>
  <si>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</si>
  <si>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</si>
  <si>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</si>
  <si>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</si>
  <si>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</si>
  <si>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</si>
  <si>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</si>
  <si>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</si>
  <si>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</si>
  <si>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</si>
  <si>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</si>
  <si>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</si>
  <si>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</si>
  <si>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</si>
  <si>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</si>
  <si>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</si>
  <si>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</si>
  <si>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</si>
  <si>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</si>
  <si>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</si>
  <si>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</si>
  <si>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</si>
  <si>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</si>
  <si>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</si>
  <si>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</si>
  <si>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</si>
  <si>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</si>
  <si>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</si>
  <si>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</si>
  <si>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</si>
  <si>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</si>
  <si>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</si>
  <si>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</si>
  <si>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</si>
  <si>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</si>
  <si>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</si>
  <si>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</si>
  <si>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</si>
  <si>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</si>
  <si>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</si>
  <si>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</si>
  <si>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</si>
  <si>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</si>
  <si>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</si>
  <si>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</si>
  <si>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</si>
  <si>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</si>
  <si>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</si>
  <si>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</si>
  <si>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</si>
  <si>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</si>
  <si>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</si>
  <si>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</si>
  <si>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</si>
  <si>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</si>
  <si>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</si>
  <si>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</si>
  <si>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</si>
  <si>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</si>
  <si>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</si>
  <si>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</si>
  <si>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</si>
  <si>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</si>
  <si>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</si>
  <si>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</si>
  <si>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</si>
  <si>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</si>
  <si>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</si>
  <si>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</si>
  <si>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</si>
  <si>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</si>
  <si>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</si>
  <si>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</si>
  <si>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</si>
  <si>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</si>
  <si>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</si>
  <si>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</si>
  <si>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</si>
  <si>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</si>
  <si>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</si>
  <si>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</si>
  <si>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</si>
  <si>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</si>
  <si>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</si>
  <si>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</si>
  <si>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</si>
  <si>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</si>
  <si>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</si>
  <si>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</si>
  <si>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</si>
  <si>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</si>
  <si>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</si>
  <si>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</si>
  <si>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</si>
  <si>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</si>
  <si>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</si>
  <si>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</si>
  <si>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</si>
  <si>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</si>
  <si>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</si>
  <si>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</si>
  <si>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</si>
  <si>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</si>
  <si>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</si>
  <si>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</si>
  <si>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</si>
  <si>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</si>
  <si>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</si>
  <si>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</si>
  <si>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</si>
  <si>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</si>
  <si>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</si>
  <si>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</si>
  <si>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</si>
  <si>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</si>
  <si>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</si>
  <si>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</si>
  <si>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</si>
  <si>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</si>
  <si>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</si>
  <si>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</si>
  <si>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</si>
  <si>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</si>
  <si>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</si>
  <si>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</si>
  <si>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</si>
  <si>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</si>
  <si>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</si>
  <si>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</si>
  <si>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</si>
  <si>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</si>
  <si>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</si>
  <si>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</si>
  <si>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</si>
  <si>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</si>
  <si>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</si>
  <si>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</si>
  <si>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</si>
  <si>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</si>
  <si>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</si>
  <si>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</si>
  <si>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</si>
  <si>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</si>
  <si>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</si>
  <si>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</si>
  <si>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</si>
  <si>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</si>
  <si>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</si>
  <si>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</si>
  <si>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</si>
  <si>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</si>
  <si>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</si>
  <si>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</si>
  <si>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</si>
  <si>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</si>
  <si>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</si>
  <si>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</si>
  <si>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</si>
  <si>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</si>
  <si>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</si>
  <si>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</si>
  <si>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</si>
  <si>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</si>
  <si>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</si>
  <si>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</si>
  <si>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</si>
  <si>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</si>
  <si>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</si>
  <si>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</si>
  <si>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</si>
  <si>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</si>
  <si>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</si>
  <si>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</si>
  <si>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</si>
  <si>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</si>
  <si>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</si>
  <si>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</si>
  <si>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</si>
  <si>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</si>
  <si>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</si>
  <si>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</si>
  <si>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</si>
  <si>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</si>
  <si>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</si>
  <si>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</si>
  <si>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</si>
  <si>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</si>
  <si>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</si>
  <si>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</si>
  <si>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</si>
  <si>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</si>
  <si>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</si>
  <si>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</si>
  <si>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</si>
  <si>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</si>
  <si>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</si>
  <si>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</si>
  <si>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</si>
  <si>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</si>
  <si>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</si>
  <si>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</si>
  <si>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</si>
  <si>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</si>
  <si>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</si>
  <si>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</si>
  <si>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</si>
  <si>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</si>
  <si>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</si>
  <si>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</si>
  <si>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</si>
  <si>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</si>
  <si>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</si>
  <si>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</si>
  <si>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</si>
  <si>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</si>
  <si>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</si>
  <si>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</si>
  <si>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</si>
  <si>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</si>
  <si>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</si>
  <si>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</si>
  <si>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</si>
  <si>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</si>
  <si>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</si>
  <si>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</si>
  <si>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</si>
  <si>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</si>
  <si>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</si>
  <si>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</si>
  <si>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</si>
  <si>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</si>
  <si>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</si>
  <si>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</si>
  <si>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</si>
  <si>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</si>
  <si>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</si>
  <si>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</si>
  <si>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</si>
  <si>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</si>
  <si>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</si>
  <si>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</si>
  <si>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</si>
  <si>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</si>
  <si>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</si>
  <si>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</si>
  <si>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</si>
  <si>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</si>
  <si>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</si>
  <si>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</si>
  <si>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</si>
  <si>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</si>
  <si>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</si>
  <si>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</si>
  <si>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</si>
  <si>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</si>
  <si>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</si>
  <si>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</si>
  <si>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</si>
  <si>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</si>
  <si>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</si>
  <si>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</si>
  <si>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</si>
  <si>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</si>
  <si>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</si>
  <si>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</si>
  <si>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</si>
  <si>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</si>
  <si>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</si>
  <si>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</si>
  <si>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</si>
  <si>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</si>
  <si>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</si>
  <si>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</si>
  <si>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</si>
  <si>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</si>
  <si>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</si>
  <si>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</si>
  <si>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</si>
  <si>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</si>
  <si>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</si>
  <si>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</si>
  <si>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</si>
  <si>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</si>
  <si>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</si>
  <si>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</si>
  <si>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</si>
  <si>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</si>
  <si>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</si>
  <si>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</si>
  <si>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</si>
  <si>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</si>
  <si>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</si>
  <si>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</si>
  <si>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</si>
  <si>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</si>
  <si>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</si>
  <si>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</si>
  <si>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</si>
  <si>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</si>
  <si>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</si>
  <si>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</si>
  <si>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</si>
  <si>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</si>
  <si>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</si>
  <si>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</si>
  <si>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</si>
  <si>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</si>
  <si>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</si>
  <si>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</si>
  <si>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</si>
  <si>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</si>
  <si>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</si>
  <si>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</si>
  <si>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</si>
  <si>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</si>
  <si>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</si>
  <si>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</si>
  <si>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</si>
  <si>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</si>
  <si>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</si>
  <si>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</si>
  <si>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</si>
  <si>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</si>
  <si>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</si>
  <si>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</si>
  <si>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</si>
  <si>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</si>
  <si>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</si>
  <si>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</si>
  <si>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</si>
  <si>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</si>
  <si>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</si>
  <si>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</si>
  <si>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</si>
  <si>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</si>
  <si>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</si>
  <si>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</si>
  <si>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</si>
  <si>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</si>
  <si>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</si>
  <si>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</si>
  <si>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</si>
  <si>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</si>
  <si>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</si>
  <si>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</si>
  <si>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</si>
  <si>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</si>
  <si>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</si>
  <si>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</si>
  <si>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</si>
  <si>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</si>
  <si>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</si>
  <si>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</si>
  <si>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</si>
  <si>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</si>
  <si>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</si>
  <si>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</si>
  <si>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</si>
  <si>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</si>
  <si>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</si>
  <si>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</si>
  <si>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</si>
  <si>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</si>
  <si>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</si>
  <si>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</si>
  <si>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</si>
  <si>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</si>
  <si>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</si>
  <si>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</si>
  <si>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</si>
  <si>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</si>
  <si>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</si>
  <si>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</si>
  <si>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</si>
  <si>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</si>
  <si>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</si>
  <si>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</si>
  <si>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</si>
  <si>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</si>
  <si>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</si>
  <si>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</si>
  <si>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</si>
  <si>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</si>
  <si>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</si>
  <si>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</si>
  <si>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</si>
  <si>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</si>
  <si>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</si>
  <si>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</si>
  <si>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</si>
  <si>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</si>
  <si>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</si>
  <si>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</si>
  <si>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</si>
  <si>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</si>
  <si>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</si>
  <si>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</si>
  <si>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</si>
  <si>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</si>
  <si>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</si>
  <si>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</si>
  <si>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</si>
  <si>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</si>
  <si>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</si>
  <si>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</si>
  <si>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</si>
  <si>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</si>
  <si>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</si>
  <si>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</si>
  <si>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</si>
  <si>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</si>
  <si>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</si>
  <si>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</si>
  <si>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</si>
  <si>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</si>
  <si>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</si>
  <si>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</si>
  <si>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</si>
  <si>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</si>
  <si>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</si>
  <si>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</si>
  <si>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</si>
  <si>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</si>
  <si>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</si>
  <si>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</si>
  <si>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</si>
  <si>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</si>
  <si>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</si>
  <si>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</si>
  <si>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</si>
  <si>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</si>
  <si>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</si>
  <si>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</si>
  <si>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</si>
  <si>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</si>
  <si>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</si>
  <si>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</si>
  <si>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</si>
  <si>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</si>
  <si>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</si>
  <si>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</si>
  <si>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</si>
  <si>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</si>
  <si>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</si>
  <si>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</si>
  <si>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</si>
  <si>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</si>
  <si>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</si>
  <si>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</si>
  <si>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</si>
  <si>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</si>
  <si>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</si>
  <si>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</si>
  <si>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</si>
  <si>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</si>
  <si>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</si>
  <si>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</si>
  <si>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</si>
  <si>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</si>
  <si>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</si>
  <si>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</si>
  <si>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</si>
  <si>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</si>
  <si>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</si>
  <si>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</si>
  <si>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</si>
  <si>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</si>
  <si>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</si>
  <si>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</si>
  <si>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</si>
  <si>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</si>
  <si>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</si>
  <si>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</si>
  <si>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</si>
  <si>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</si>
  <si>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</si>
  <si>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</si>
  <si>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</si>
  <si>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</si>
  <si>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</si>
  <si>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</si>
  <si>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</si>
  <si>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</si>
  <si>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</si>
  <si>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</si>
  <si>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</si>
  <si>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</si>
  <si>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</si>
  <si>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</si>
  <si>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</si>
  <si>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</si>
  <si>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</si>
  <si>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</si>
  <si>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</si>
  <si>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</si>
  <si>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</si>
  <si>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</si>
  <si>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</si>
  <si>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</si>
  <si>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</si>
  <si>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</si>
  <si>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</si>
  <si>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</si>
  <si>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</si>
  <si>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</si>
  <si>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</si>
  <si>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</si>
  <si>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</si>
  <si>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</si>
  <si>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</si>
  <si>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</si>
  <si>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</si>
  <si>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</si>
  <si>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</si>
  <si>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</si>
  <si>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</si>
  <si>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</si>
  <si>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</si>
  <si>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</si>
  <si>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</si>
  <si>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</si>
  <si>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</si>
  <si>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</si>
  <si>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</si>
  <si>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</si>
  <si>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</si>
  <si>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</si>
  <si>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</si>
  <si>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</si>
  <si>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</si>
  <si>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</si>
  <si>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</si>
  <si>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</si>
  <si>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</si>
  <si>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</si>
  <si>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</si>
  <si>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</si>
  <si>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</si>
  <si>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</si>
  <si>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</si>
  <si>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</si>
  <si>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</si>
  <si>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</si>
  <si>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</si>
  <si>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</si>
  <si>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</si>
  <si>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</si>
  <si>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</si>
  <si>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</si>
  <si>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</si>
  <si>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</si>
  <si>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</si>
  <si>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</si>
  <si>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</si>
  <si>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</si>
  <si>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</si>
  <si>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</si>
  <si>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</si>
  <si>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</si>
  <si>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</si>
  <si>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</si>
  <si>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</si>
  <si>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</si>
  <si>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</si>
  <si>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</si>
  <si>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</si>
  <si>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</si>
  <si>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</si>
  <si>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</si>
  <si>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</si>
  <si>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</si>
  <si>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</si>
  <si>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</si>
  <si>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</si>
  <si>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</si>
  <si>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</si>
  <si>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</si>
  <si>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</si>
  <si>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</si>
  <si>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</si>
  <si>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</si>
  <si>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</si>
  <si>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</si>
  <si>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</si>
  <si>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</si>
  <si>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</si>
  <si>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</si>
  <si>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</si>
  <si>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</si>
  <si>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</si>
  <si>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</si>
  <si>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</si>
  <si>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</si>
  <si>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</si>
  <si>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</si>
  <si>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</si>
  <si>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</si>
  <si>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</si>
  <si>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</si>
  <si>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</si>
  <si>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</si>
  <si>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</si>
  <si>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</si>
  <si>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</si>
  <si>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</si>
  <si>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</si>
  <si>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</si>
  <si>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</si>
  <si>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</si>
  <si>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</si>
  <si>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</si>
  <si>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</si>
  <si>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</si>
  <si>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</si>
  <si>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</si>
  <si>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</si>
  <si>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</si>
  <si>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</si>
  <si>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</si>
  <si>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</si>
  <si>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</si>
  <si>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</si>
  <si>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</si>
  <si>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</si>
  <si>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</si>
  <si>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</si>
  <si>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</si>
  <si>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</si>
  <si>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</si>
  <si>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</si>
  <si>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</si>
  <si>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</si>
  <si>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</si>
  <si>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</si>
  <si>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</si>
  <si>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</si>
  <si>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</si>
  <si>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</si>
  <si>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</si>
  <si>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</si>
  <si>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</si>
  <si>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</si>
  <si>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</si>
  <si>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</si>
  <si>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</si>
  <si>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</si>
  <si>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</si>
  <si>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</si>
  <si>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</si>
  <si>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</si>
  <si>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</si>
  <si>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</si>
  <si>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</si>
  <si>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</si>
  <si>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</si>
  <si>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</si>
  <si>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</si>
  <si>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</si>
  <si>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</si>
  <si>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</si>
  <si>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</si>
  <si>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</si>
  <si>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</si>
  <si>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</si>
  <si>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</si>
  <si>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</si>
  <si>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</si>
  <si>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</si>
  <si>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</si>
  <si>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</si>
  <si>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</si>
  <si>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</si>
  <si>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</si>
  <si>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</si>
  <si>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</si>
  <si>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</si>
  <si>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</si>
  <si>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</si>
  <si>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</si>
  <si>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</si>
  <si>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</si>
  <si>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</si>
  <si>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</si>
  <si>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</si>
  <si>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</si>
  <si>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</si>
  <si>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</si>
  <si>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</si>
  <si>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</si>
  <si>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</si>
  <si>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</si>
  <si>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</si>
  <si>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</si>
  <si>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</si>
  <si>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</si>
  <si>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</si>
  <si>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</si>
  <si>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</si>
  <si>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</si>
  <si>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</si>
  <si>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</si>
  <si>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</si>
  <si>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</si>
  <si>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</si>
  <si>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</si>
  <si>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</si>
  <si>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</si>
  <si>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</si>
  <si>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</si>
  <si>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</si>
  <si>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</si>
  <si>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</si>
  <si>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</si>
  <si>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</si>
  <si>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</si>
  <si>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</si>
  <si>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</si>
  <si>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</si>
  <si>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</si>
  <si>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</si>
  <si>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</si>
  <si>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</si>
  <si>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</si>
  <si>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</si>
  <si>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</si>
  <si>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</si>
  <si>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</si>
  <si>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</si>
  <si>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</si>
  <si>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</si>
  <si>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</si>
  <si>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</si>
  <si>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</si>
  <si>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</si>
  <si>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</si>
  <si>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</si>
  <si>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</si>
  <si>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</si>
  <si>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</si>
  <si>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</si>
  <si>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</si>
  <si>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</si>
  <si>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</si>
  <si>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</si>
  <si>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</si>
  <si>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</si>
  <si>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</si>
  <si>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</si>
  <si>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</si>
  <si>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</si>
  <si>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</si>
  <si>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</si>
  <si>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</si>
  <si>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</si>
  <si>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</si>
  <si>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</si>
  <si>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</si>
  <si>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</si>
  <si>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</si>
  <si>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</si>
  <si>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</si>
  <si>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</si>
  <si>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</si>
  <si>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</si>
  <si>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</si>
  <si>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</si>
  <si>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</si>
  <si>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</si>
  <si>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</si>
  <si>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</si>
  <si>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</si>
  <si>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</si>
  <si>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</si>
  <si>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</si>
  <si>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</si>
  <si>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</si>
  <si>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</si>
  <si>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</si>
  <si>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</si>
  <si>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</si>
  <si>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</si>
  <si>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</si>
  <si>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</si>
  <si>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</si>
  <si>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</si>
  <si>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</si>
  <si>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</si>
  <si>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</si>
  <si>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</si>
  <si>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</si>
  <si>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</si>
  <si>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</si>
  <si>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</si>
  <si>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</si>
  <si>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</si>
  <si>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</si>
  <si>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</si>
  <si>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</si>
  <si>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</si>
  <si>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</si>
  <si>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</si>
  <si>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</si>
  <si>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</si>
  <si>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</si>
  <si>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</si>
  <si>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</si>
  <si>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</si>
  <si>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</si>
  <si>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</si>
  <si>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</si>
  <si>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</si>
  <si>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</si>
  <si>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</si>
  <si>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</si>
  <si>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</si>
  <si>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</si>
  <si>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</si>
  <si>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</si>
  <si>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</si>
  <si>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</si>
  <si>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</si>
  <si>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</si>
  <si>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</si>
  <si>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</si>
  <si>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</si>
  <si>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</si>
  <si>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</si>
  <si>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</si>
  <si>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</si>
  <si>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</si>
  <si>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</si>
  <si>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</si>
  <si>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</si>
  <si>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</si>
  <si>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</si>
  <si>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</si>
  <si>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</si>
  <si>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</si>
  <si>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</si>
  <si>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</si>
  <si>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</si>
  <si>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</si>
  <si>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</si>
  <si>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</si>
  <si>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</si>
  <si>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</si>
  <si>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</si>
  <si>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</si>
  <si>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</si>
  <si>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</si>
  <si>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</si>
  <si>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</si>
  <si>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</si>
  <si>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</si>
  <si>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</si>
  <si>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</si>
  <si>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</si>
  <si>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</si>
  <si>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</si>
  <si>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</si>
  <si>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</si>
  <si>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</si>
  <si>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</si>
  <si>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</si>
  <si>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</si>
  <si>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</si>
  <si>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</si>
  <si>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</si>
  <si>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</si>
  <si>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</si>
  <si>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</si>
  <si>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</si>
  <si>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</si>
  <si>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</si>
  <si>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</si>
  <si>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</si>
  <si>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</si>
  <si>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</si>
  <si>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</si>
  <si>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</si>
  <si>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</si>
  <si>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</si>
  <si>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</si>
  <si>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</si>
  <si>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</si>
  <si>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</si>
  <si>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</si>
  <si>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</si>
  <si>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</si>
  <si>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</si>
  <si>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</si>
  <si>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</si>
  <si>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</si>
  <si>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</si>
  <si>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</si>
  <si>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</si>
  <si>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</si>
  <si>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</si>
  <si>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</si>
  <si>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</si>
  <si>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</si>
  <si>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</si>
  <si>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</si>
  <si>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</si>
  <si>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</si>
  <si>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</si>
  <si>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</si>
  <si>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</si>
  <si>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</si>
  <si>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</si>
  <si>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</si>
  <si>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</si>
  <si>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</si>
  <si>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</si>
  <si>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</si>
  <si>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</si>
  <si>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</si>
  <si>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</si>
  <si>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</si>
  <si>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</si>
  <si>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</si>
  <si>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</si>
  <si>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</si>
  <si>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</si>
  <si>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</si>
  <si>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</si>
  <si>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</si>
  <si>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</si>
  <si>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</si>
  <si>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</si>
  <si>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</si>
  <si>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</si>
  <si>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</si>
  <si>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</si>
  <si>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</si>
  <si>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</si>
  <si>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</si>
  <si>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</si>
  <si>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</si>
  <si>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</si>
  <si>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</si>
  <si>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</si>
  <si>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</si>
  <si>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</si>
  <si>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</si>
  <si>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</si>
  <si>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</si>
  <si>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</si>
  <si>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</si>
  <si>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</si>
  <si>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</si>
  <si>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</si>
  <si>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</si>
  <si>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</si>
  <si>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</si>
  <si>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</si>
  <si>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</si>
  <si>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</si>
  <si>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</si>
  <si>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</si>
  <si>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</si>
  <si>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</si>
  <si>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</si>
  <si>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</si>
  <si>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</si>
  <si>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</si>
  <si>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</si>
  <si>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</si>
  <si>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</si>
  <si>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</si>
  <si>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</si>
  <si>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</si>
  <si>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</si>
  <si>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</si>
  <si>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</si>
  <si>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</si>
  <si>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</si>
  <si>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</si>
  <si>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</si>
  <si>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</si>
  <si>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</si>
  <si>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</si>
  <si>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</si>
  <si>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</si>
  <si>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</si>
  <si>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</si>
  <si>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</si>
  <si>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</si>
  <si>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</si>
  <si>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</si>
  <si>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</si>
  <si>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</si>
  <si>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</si>
  <si>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</si>
  <si>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</si>
  <si>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</si>
  <si>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</si>
  <si>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</si>
  <si>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</si>
  <si>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</si>
  <si>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</si>
  <si>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</si>
  <si>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</si>
  <si>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</si>
  <si>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</si>
  <si>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</si>
  <si>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</si>
  <si>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</si>
  <si>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</si>
  <si>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</si>
  <si>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</si>
  <si>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</si>
  <si>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</si>
  <si>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</si>
  <si>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</si>
  <si>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</si>
  <si>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</si>
  <si>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</si>
  <si>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</si>
  <si>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</si>
  <si>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</si>
  <si>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</si>
  <si>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</si>
  <si>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</si>
  <si>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</si>
  <si>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</si>
  <si>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</si>
  <si>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</si>
  <si>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</si>
  <si>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</si>
  <si>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</si>
  <si>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</si>
  <si>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</si>
  <si>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</si>
  <si>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</si>
  <si>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</si>
  <si>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</si>
  <si>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</si>
  <si>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</si>
  <si>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</si>
  <si>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</si>
  <si>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</si>
  <si>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</si>
  <si>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</si>
  <si>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</si>
  <si>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</si>
  <si>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</si>
  <si>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</si>
  <si>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</si>
  <si>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</si>
  <si>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</si>
  <si>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</si>
  <si>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</si>
  <si>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</si>
  <si>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</si>
  <si>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</si>
  <si>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</si>
  <si>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</si>
  <si>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</si>
  <si>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</si>
  <si>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</si>
  <si>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</si>
  <si>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</si>
  <si>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</si>
  <si>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</si>
  <si>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</si>
  <si>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</si>
  <si>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</si>
  <si>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</si>
  <si>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</si>
  <si>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</si>
  <si>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</si>
  <si>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</si>
  <si>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</si>
  <si>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</si>
  <si>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</si>
  <si>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</si>
  <si>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</si>
  <si>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</si>
  <si>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</si>
  <si>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</si>
  <si>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</si>
  <si>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</si>
  <si>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</si>
  <si>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</si>
  <si>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</si>
  <si>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</si>
  <si>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</si>
  <si>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</si>
  <si>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</si>
  <si>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</si>
  <si>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</si>
  <si>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</si>
  <si>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</si>
  <si>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</si>
  <si>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</si>
  <si>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</si>
  <si>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</si>
  <si>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</si>
  <si>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</si>
  <si>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</si>
  <si>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</si>
  <si>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</si>
  <si>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</si>
  <si>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</si>
  <si>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</si>
  <si>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</si>
  <si>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</si>
  <si>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</si>
  <si>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</si>
  <si>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</si>
  <si>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</si>
  <si>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</si>
  <si>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</si>
  <si>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</si>
  <si>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</si>
  <si>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</si>
  <si>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</si>
  <si>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</si>
  <si>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</si>
  <si>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</si>
  <si>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</si>
  <si>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</si>
  <si>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</si>
  <si>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</si>
  <si>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</si>
  <si>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</si>
  <si>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</si>
  <si>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</si>
  <si>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</si>
  <si>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</si>
  <si>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</si>
  <si>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</si>
  <si>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</si>
  <si>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</si>
  <si>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</si>
  <si>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</si>
  <si>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</si>
  <si>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</si>
  <si>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</si>
  <si>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</si>
  <si>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</si>
  <si>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</si>
  <si>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</si>
  <si>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</si>
  <si>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</si>
  <si>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</si>
  <si>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</si>
  <si>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</si>
  <si>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</si>
  <si>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</si>
  <si>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</si>
  <si>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</si>
  <si>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</si>
  <si>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</si>
  <si>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</si>
  <si>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</si>
  <si>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</si>
  <si>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</si>
  <si>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</si>
  <si>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</si>
  <si>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</si>
  <si>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</si>
  <si>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</si>
  <si>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</si>
  <si>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</si>
  <si>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</si>
  <si>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</si>
  <si>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</si>
  <si>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</si>
  <si>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</si>
  <si>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</si>
  <si>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</si>
  <si>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</si>
  <si>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</si>
  <si>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</si>
  <si>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</si>
  <si>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</si>
  <si>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</si>
  <si>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</si>
  <si>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</si>
  <si>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</si>
  <si>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</si>
  <si>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</si>
  <si>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</si>
  <si>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</si>
  <si>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</si>
  <si>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</si>
  <si>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</si>
  <si>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</si>
  <si>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</si>
  <si>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</si>
  <si>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</si>
  <si>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</si>
  <si>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</si>
  <si>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</si>
  <si>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</si>
  <si>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</si>
  <si>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</si>
  <si>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</si>
  <si>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</si>
  <si>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</si>
  <si>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</si>
  <si>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</si>
  <si>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</si>
  <si>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</si>
  <si>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</si>
  <si>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</si>
  <si>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</si>
  <si>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</si>
  <si>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</si>
  <si>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</si>
  <si>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</si>
  <si>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</si>
  <si>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</si>
  <si>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</si>
  <si>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</si>
  <si>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</si>
  <si>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</si>
  <si>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</si>
  <si>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</si>
  <si>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</si>
  <si>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</si>
  <si>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</si>
  <si>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</si>
  <si>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</si>
  <si>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</si>
  <si>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</si>
  <si>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</si>
  <si>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</si>
  <si>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</si>
  <si>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</si>
  <si>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</si>
  <si>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</si>
  <si>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</si>
  <si>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</si>
  <si>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</si>
  <si>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</si>
  <si>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</si>
  <si>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</si>
  <si>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</si>
  <si>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</si>
  <si>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</si>
  <si>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</si>
  <si>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</si>
  <si>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</si>
  <si>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</si>
  <si>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</si>
  <si>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</si>
  <si>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</si>
  <si>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</si>
  <si>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</si>
  <si>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</si>
  <si>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</si>
  <si>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</si>
  <si>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</si>
  <si>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</si>
  <si>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</si>
  <si>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</si>
  <si>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</si>
  <si>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</si>
  <si>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</si>
  <si>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</si>
  <si>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</si>
  <si>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</si>
  <si>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</si>
  <si>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</si>
  <si>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</si>
  <si>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</si>
  <si>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</si>
  <si>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</si>
  <si>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</si>
  <si>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</si>
  <si>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</si>
  <si>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</si>
  <si>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</si>
  <si>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</si>
  <si>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</si>
  <si>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</si>
  <si>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</si>
  <si>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</si>
  <si>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</si>
  <si>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</si>
  <si>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</si>
  <si>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</si>
  <si>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</si>
  <si>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</si>
  <si>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</si>
  <si>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</si>
  <si>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</si>
  <si>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</si>
  <si>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</si>
  <si>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</si>
  <si>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</si>
  <si>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</si>
  <si>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</si>
  <si>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</si>
  <si>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</si>
  <si>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</si>
  <si>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</si>
  <si>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</si>
  <si>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</si>
  <si>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</si>
  <si>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</si>
  <si>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</si>
  <si>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</si>
  <si>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</si>
  <si>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</si>
  <si>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</si>
  <si>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</si>
  <si>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</si>
  <si>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</si>
  <si>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</si>
  <si>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</si>
  <si>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</si>
  <si>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</si>
  <si>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</si>
  <si>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</si>
  <si>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</si>
  <si>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</si>
  <si>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</si>
  <si>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</si>
  <si>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</si>
  <si>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</si>
  <si>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</si>
  <si>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</si>
  <si>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</si>
  <si>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</si>
  <si>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</si>
  <si>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</si>
  <si>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</si>
  <si>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</si>
  <si>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</si>
  <si>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</si>
  <si>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</si>
  <si>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</si>
  <si>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</si>
  <si>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</si>
  <si>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</si>
  <si>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</si>
  <si>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</si>
  <si>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</si>
  <si>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</si>
  <si>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</si>
  <si>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</si>
  <si>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</si>
  <si>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</si>
  <si>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</si>
  <si>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</si>
  <si>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</si>
  <si>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</si>
  <si>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</si>
  <si>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</si>
  <si>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</si>
  <si>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</si>
  <si>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</si>
  <si>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</si>
  <si>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</si>
  <si>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</si>
  <si>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</si>
  <si>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</si>
  <si>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</si>
  <si>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</si>
  <si>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</si>
  <si>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</si>
  <si>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</si>
  <si>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</si>
  <si>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</si>
  <si>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</si>
  <si>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</si>
  <si>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</si>
  <si>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</si>
  <si>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</si>
  <si>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</si>
  <si>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</si>
  <si>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</si>
  <si>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</si>
  <si>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</si>
  <si>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</si>
  <si>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</si>
  <si>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</si>
  <si>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</si>
  <si>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</si>
  <si>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</si>
  <si>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</si>
  <si>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</si>
  <si>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</si>
  <si>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</si>
  <si>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</si>
  <si>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</si>
  <si>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</si>
  <si>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</si>
  <si>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</si>
  <si>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</si>
  <si>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</si>
  <si>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</si>
  <si>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</si>
  <si>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</si>
  <si>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</si>
  <si>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</si>
  <si>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</si>
  <si>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</si>
  <si>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</si>
  <si>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</si>
  <si>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</si>
  <si>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</si>
  <si>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</si>
  <si>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</si>
  <si>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</si>
  <si>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</si>
  <si>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</si>
  <si>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</si>
  <si>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</si>
  <si>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</si>
  <si>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</si>
  <si>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</si>
  <si>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</si>
  <si>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</si>
  <si>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</si>
  <si>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</si>
  <si>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</si>
  <si>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</si>
  <si>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</si>
  <si>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</si>
  <si>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</si>
  <si>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</si>
  <si>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</si>
  <si>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</si>
  <si>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</si>
  <si>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</si>
  <si>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</si>
  <si>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</si>
  <si>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</si>
  <si>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</si>
  <si>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</si>
  <si>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</si>
  <si>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</si>
  <si>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</si>
  <si>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</si>
  <si>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</si>
  <si>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</si>
  <si>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</si>
  <si>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</si>
  <si>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</si>
  <si>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</si>
  <si>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</si>
  <si>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</si>
  <si>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</si>
  <si>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</si>
  <si>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</si>
  <si>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</si>
  <si>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</si>
  <si>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</si>
  <si>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</si>
  <si>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</si>
  <si>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</si>
  <si>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</si>
  <si>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</si>
  <si>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</si>
  <si>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</si>
  <si>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</si>
  <si>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</si>
  <si>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</si>
  <si>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</si>
  <si>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</si>
  <si>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</si>
  <si>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</si>
  <si>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</si>
  <si>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</si>
  <si>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</si>
  <si>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</si>
  <si>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</si>
  <si>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</si>
  <si>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</si>
  <si>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</si>
  <si>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</si>
  <si>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</si>
  <si>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</si>
  <si>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</si>
  <si>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</si>
  <si>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</si>
  <si>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</si>
  <si>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</si>
  <si>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</si>
  <si>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</si>
  <si>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</si>
  <si>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</si>
  <si>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</si>
  <si>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</si>
  <si>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</si>
  <si>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</si>
  <si>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</si>
  <si>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</si>
  <si>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</si>
  <si>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</si>
  <si>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</si>
  <si>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</si>
  <si>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</si>
  <si>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</si>
  <si>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</si>
  <si>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</si>
  <si>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</si>
  <si>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</si>
  <si>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</si>
  <si>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</si>
  <si>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</si>
  <si>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</si>
  <si>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</si>
  <si>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</si>
  <si>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</si>
  <si>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</si>
  <si>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</si>
  <si>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</si>
  <si>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</si>
  <si>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</si>
  <si>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</si>
  <si>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</si>
  <si>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</si>
  <si>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</si>
  <si>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</si>
  <si>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</si>
  <si>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</si>
  <si>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</si>
  <si>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</si>
  <si>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</si>
  <si>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</si>
  <si>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</si>
  <si>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</si>
  <si>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</si>
  <si>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</si>
  <si>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</si>
  <si>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</si>
  <si>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</si>
  <si>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</si>
  <si>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</si>
  <si>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</si>
  <si>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</si>
  <si>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</si>
  <si>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</si>
  <si>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</si>
  <si>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</si>
  <si>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</si>
  <si>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</si>
  <si>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</si>
  <si>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</si>
  <si>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</si>
  <si>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</si>
  <si>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</si>
  <si>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</si>
  <si>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</si>
  <si>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</si>
  <si>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</si>
  <si>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</si>
  <si>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</si>
  <si>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</si>
  <si>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</si>
  <si>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</si>
  <si>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</si>
  <si>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</si>
  <si>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</si>
  <si>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</si>
  <si>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</si>
  <si>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</si>
  <si>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</si>
  <si>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</si>
  <si>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</si>
  <si>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</si>
  <si>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</si>
  <si>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</si>
  <si>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</si>
  <si>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</si>
  <si>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</si>
  <si>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</si>
  <si>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</si>
  <si>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</si>
  <si>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</si>
  <si>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</si>
  <si>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</si>
  <si>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</si>
  <si>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</si>
  <si>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</si>
  <si>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</si>
  <si>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</si>
  <si>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</si>
  <si>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</si>
  <si>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</si>
  <si>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</si>
  <si>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</si>
  <si>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</si>
  <si>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</si>
  <si>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</si>
  <si>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</si>
  <si>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</si>
  <si>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</si>
  <si>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</si>
  <si>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</si>
  <si>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</si>
  <si>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</si>
  <si>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</si>
  <si>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</si>
  <si>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</si>
  <si>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</si>
  <si>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</si>
  <si>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</si>
  <si>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</si>
  <si>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</si>
  <si>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</si>
  <si>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</si>
  <si>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</si>
  <si>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</si>
  <si>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</si>
  <si>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</si>
  <si>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</si>
  <si>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</si>
  <si>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</si>
  <si>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</si>
  <si>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</si>
  <si>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</si>
  <si>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</si>
  <si>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</si>
  <si>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</si>
  <si>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</si>
  <si>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</si>
  <si>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</si>
  <si>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</si>
  <si>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</si>
  <si>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</si>
  <si>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</si>
  <si>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</si>
  <si>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</si>
  <si>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</si>
  <si>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</si>
  <si>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</si>
  <si>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</si>
  <si>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</si>
  <si>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</si>
  <si>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</si>
  <si>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</si>
  <si>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</si>
  <si>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</si>
  <si>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</si>
  <si>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</si>
  <si>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</si>
  <si>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</si>
  <si>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</si>
  <si>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</si>
  <si>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</si>
  <si>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</si>
  <si>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</si>
  <si>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</si>
  <si>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</si>
  <si>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</si>
  <si>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</si>
  <si>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</si>
  <si>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</si>
  <si>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</si>
  <si>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</si>
  <si>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</si>
  <si>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</si>
  <si>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</si>
  <si>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</si>
  <si>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</si>
  <si>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</si>
  <si>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</si>
  <si>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</si>
  <si>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</si>
  <si>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</si>
  <si>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</si>
  <si>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</si>
  <si>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</si>
  <si>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</si>
  <si>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</si>
  <si>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</si>
  <si>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</si>
  <si>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</si>
  <si>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</si>
  <si>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</si>
  <si>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</si>
  <si>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</si>
  <si>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</si>
  <si>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</si>
  <si>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</si>
  <si>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</si>
  <si>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</si>
  <si>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</si>
  <si>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</si>
  <si>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</si>
  <si>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</si>
  <si>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</si>
  <si>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</si>
  <si>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</si>
  <si>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</si>
  <si>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</si>
  <si>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</si>
  <si>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</si>
  <si>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</si>
  <si>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</si>
  <si>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</si>
  <si>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</si>
  <si>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</si>
  <si>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</si>
  <si>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</si>
  <si>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</si>
  <si>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</si>
  <si>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</si>
  <si>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</si>
  <si>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</si>
  <si>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</si>
  <si>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</si>
  <si>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</si>
  <si>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</si>
  <si>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</si>
  <si>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</si>
  <si>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</si>
  <si>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</si>
  <si>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</si>
  <si>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</si>
  <si>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</si>
  <si>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</si>
  <si>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</si>
  <si>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</si>
  <si>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</si>
  <si>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</si>
  <si>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</si>
  <si>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</si>
  <si>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</si>
  <si>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</si>
  <si>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</si>
  <si>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</si>
  <si>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</si>
  <si>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</si>
  <si>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</si>
  <si>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</si>
  <si>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</si>
  <si>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</si>
  <si>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</si>
  <si>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</si>
  <si>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</si>
  <si>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</si>
  <si>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</si>
  <si>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</si>
  <si>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</si>
  <si>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</si>
  <si>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</si>
  <si>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</si>
  <si>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</si>
  <si>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</si>
  <si>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</si>
  <si>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</si>
  <si>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</si>
  <si>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</si>
  <si>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</si>
  <si>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</si>
  <si>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</si>
  <si>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</si>
  <si>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</si>
  <si>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</si>
  <si>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</si>
  <si>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</si>
  <si>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</si>
  <si>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</si>
  <si>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</si>
  <si>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</si>
  <si>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</si>
  <si>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</si>
  <si>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</si>
  <si>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</si>
  <si>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</si>
  <si>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</si>
  <si>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</si>
  <si>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</si>
  <si>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</si>
  <si>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</si>
  <si>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</si>
  <si>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</si>
  <si>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</si>
  <si>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</si>
  <si>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</si>
  <si>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</si>
  <si>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</si>
  <si>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</si>
  <si>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</si>
  <si>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</si>
  <si>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</si>
  <si>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</si>
  <si>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</si>
  <si>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</si>
  <si>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</si>
  <si>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</si>
  <si>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</si>
  <si>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</si>
  <si>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</si>
  <si>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</si>
  <si>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</si>
  <si>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</si>
  <si>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</si>
  <si>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</si>
  <si>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</si>
  <si>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</si>
  <si>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</si>
  <si>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</si>
  <si>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</si>
  <si>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</si>
  <si>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</si>
  <si>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</si>
  <si>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</si>
  <si>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</si>
  <si>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</si>
  <si>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</si>
  <si>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</si>
  <si>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</si>
  <si>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</si>
  <si>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</si>
  <si>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</si>
  <si>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</si>
  <si>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</si>
  <si>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</si>
  <si>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</si>
  <si>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</si>
  <si>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</si>
  <si>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</si>
  <si>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</si>
  <si>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</si>
  <si>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</si>
  <si>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</si>
  <si>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</si>
  <si>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</si>
  <si>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</si>
  <si>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</si>
  <si>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</si>
  <si>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</si>
  <si>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</si>
  <si>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</si>
  <si>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</si>
  <si>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</si>
  <si>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</si>
  <si>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</si>
  <si>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</si>
  <si>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</si>
  <si>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</si>
  <si>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</si>
  <si>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</si>
  <si>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</si>
  <si>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</si>
  <si>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</si>
  <si>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</si>
  <si>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</si>
  <si>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</si>
  <si>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</si>
  <si>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</si>
  <si>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</si>
  <si>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</si>
  <si>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</si>
  <si>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</si>
  <si>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</si>
  <si>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</si>
  <si>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</si>
  <si>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</si>
  <si>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</si>
  <si>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</si>
  <si>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</si>
  <si>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</si>
  <si>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</si>
  <si>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</si>
  <si>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</si>
  <si>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</si>
  <si>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</si>
  <si>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</si>
  <si>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</si>
  <si>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</si>
  <si>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</si>
  <si>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</si>
  <si>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</si>
  <si>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</si>
  <si>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</si>
  <si>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</si>
  <si>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</si>
  <si>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</si>
  <si>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</si>
  <si>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</si>
  <si>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</si>
  <si>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</si>
  <si>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</si>
  <si>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</si>
  <si>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</si>
  <si>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</si>
  <si>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</si>
  <si>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</si>
  <si>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</si>
  <si>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</si>
  <si>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</si>
  <si>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</si>
  <si>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</si>
  <si>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</si>
  <si>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</si>
  <si>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</si>
  <si>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</si>
  <si>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</si>
  <si>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</si>
  <si>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</si>
  <si>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</si>
  <si>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</si>
  <si>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</si>
  <si>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</si>
  <si>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</si>
  <si>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</si>
  <si>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</si>
  <si>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</si>
  <si>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</si>
  <si>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</si>
  <si>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</si>
  <si>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</si>
  <si>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</si>
  <si>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</si>
  <si>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</si>
  <si>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</si>
  <si>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</si>
  <si>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</si>
  <si>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</si>
  <si>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</si>
  <si>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</si>
  <si>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</si>
  <si>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</si>
  <si>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</si>
  <si>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</si>
  <si>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</si>
  <si>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</si>
  <si>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</si>
  <si>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</si>
  <si>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</si>
  <si>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</si>
  <si>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</si>
  <si>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</si>
  <si>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</si>
  <si>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</si>
  <si>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</si>
  <si>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</si>
  <si>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</si>
  <si>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</si>
  <si>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</si>
  <si>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</si>
  <si>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</si>
  <si>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</si>
  <si>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</si>
  <si>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</si>
  <si>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</si>
  <si>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</si>
  <si>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</si>
  <si>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</si>
  <si>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</si>
  <si>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</si>
  <si>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</si>
  <si>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</si>
  <si>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</si>
  <si>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</si>
  <si>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</si>
  <si>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</si>
  <si>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</si>
  <si>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</si>
  <si>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</si>
  <si>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</si>
  <si>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</si>
  <si>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</si>
  <si>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</si>
  <si>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</si>
  <si>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</si>
  <si>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</si>
  <si>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</si>
  <si>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</si>
  <si>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</si>
  <si>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</si>
  <si>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</si>
  <si>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</si>
  <si>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</si>
  <si>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</si>
  <si>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</si>
  <si>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</si>
  <si>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</si>
  <si>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</si>
  <si>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</si>
  <si>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</si>
  <si>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</si>
  <si>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</si>
  <si>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</si>
  <si>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</si>
  <si>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</si>
  <si>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</si>
  <si>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</si>
  <si>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</si>
  <si>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</si>
  <si>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</si>
  <si>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</si>
  <si>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</si>
  <si>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</si>
  <si>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</si>
  <si>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</si>
  <si>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</si>
  <si>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</si>
  <si>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</si>
  <si>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</si>
  <si>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</si>
  <si>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</si>
  <si>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</si>
  <si>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</si>
  <si>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</si>
  <si>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</si>
  <si>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</si>
  <si>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</si>
  <si>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</si>
  <si>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</si>
  <si>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</si>
  <si>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</si>
  <si>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</si>
  <si>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</si>
  <si>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</si>
  <si>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</si>
  <si>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</si>
  <si>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</si>
  <si>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</si>
  <si>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</si>
  <si>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</si>
  <si>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</si>
  <si>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</si>
  <si>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</si>
  <si>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</si>
  <si>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</si>
  <si>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</si>
  <si>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</si>
  <si>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</si>
  <si>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</si>
  <si>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</si>
  <si>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</si>
  <si>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</si>
  <si>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</si>
  <si>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</si>
  <si>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</si>
  <si>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</si>
  <si>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</si>
  <si>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</si>
  <si>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</si>
  <si>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</si>
  <si>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</si>
  <si>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</si>
  <si>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</si>
  <si>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</si>
  <si>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</si>
  <si>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</si>
  <si>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</si>
  <si>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</si>
  <si>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</si>
  <si>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</si>
  <si>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</si>
  <si>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</si>
  <si>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</si>
  <si>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</si>
  <si>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</si>
  <si>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</si>
  <si>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</si>
  <si>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</si>
  <si>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</si>
  <si>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</si>
  <si>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</si>
  <si>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</si>
  <si>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</si>
  <si>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</si>
  <si>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</si>
  <si>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</si>
  <si>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</si>
  <si>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</si>
  <si>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</si>
  <si>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</si>
  <si>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</si>
  <si>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</si>
  <si>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</si>
  <si>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</si>
  <si>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</si>
  <si>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</si>
  <si>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</si>
  <si>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</si>
  <si>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</si>
  <si>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</si>
  <si>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</si>
  <si>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</si>
  <si>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</si>
  <si>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</si>
  <si>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</si>
  <si>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</si>
  <si>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</si>
  <si>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</si>
  <si>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</si>
  <si>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</si>
  <si>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</si>
  <si>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</si>
  <si>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</si>
  <si>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</si>
  <si>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</si>
  <si>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</si>
  <si>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</si>
  <si>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</si>
  <si>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</si>
  <si>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</si>
  <si>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</si>
  <si>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</si>
  <si>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</si>
  <si>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</si>
  <si>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</si>
  <si>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</si>
  <si>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</si>
  <si>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</si>
  <si>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</si>
  <si>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</si>
  <si>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</si>
  <si>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</si>
  <si>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</si>
  <si>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</si>
  <si>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</si>
  <si>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</si>
  <si>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</si>
  <si>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</si>
  <si>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</si>
  <si>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</si>
  <si>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</si>
  <si>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</si>
  <si>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</si>
  <si>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</si>
  <si>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</si>
  <si>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</si>
  <si>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</si>
  <si>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</si>
  <si>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</si>
  <si>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</si>
  <si>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</si>
  <si>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</si>
  <si>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</si>
  <si>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</si>
  <si>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</si>
  <si>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</si>
  <si>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</si>
  <si>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</si>
  <si>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</si>
  <si>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</si>
  <si>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</si>
  <si>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</si>
  <si>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</si>
  <si>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</si>
  <si>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</si>
  <si>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</si>
  <si>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</si>
  <si>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</si>
  <si>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</si>
  <si>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</si>
  <si>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</si>
  <si>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</si>
  <si>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</si>
  <si>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</si>
  <si>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</si>
  <si>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</si>
  <si>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</si>
  <si>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</si>
  <si>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</si>
  <si>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</si>
  <si>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</si>
  <si>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</si>
  <si>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</si>
  <si>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</si>
  <si>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</si>
  <si>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</si>
  <si>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</si>
  <si>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</si>
  <si>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</si>
  <si>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</si>
  <si>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</si>
  <si>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</si>
  <si>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</si>
  <si>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</si>
  <si>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</si>
  <si>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</si>
  <si>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</si>
  <si>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</si>
  <si>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</si>
  <si>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</si>
  <si>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</si>
  <si>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</si>
  <si>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</si>
  <si>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</si>
  <si>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</si>
  <si>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</si>
  <si>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</si>
  <si>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</si>
  <si>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</si>
  <si>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</si>
  <si>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</si>
  <si>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</si>
  <si>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</si>
  <si>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</si>
  <si>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</si>
  <si>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</si>
  <si>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</si>
  <si>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</si>
  <si>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</si>
  <si>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</si>
  <si>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</si>
  <si>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</si>
  <si>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</si>
  <si>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</si>
  <si>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</si>
  <si>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</si>
  <si>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</si>
  <si>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</si>
  <si>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</si>
  <si>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</si>
  <si>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</si>
  <si>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</si>
  <si>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</si>
  <si>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</si>
  <si>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</si>
  <si>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</si>
  <si>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</si>
  <si>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</si>
  <si>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</si>
  <si>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</si>
  <si>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</si>
  <si>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</si>
  <si>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</si>
  <si>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</si>
  <si>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</si>
  <si>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</si>
  <si>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</si>
  <si>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</si>
  <si>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</si>
  <si>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</si>
  <si>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</si>
  <si>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</si>
  <si>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</si>
  <si>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</si>
  <si>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</si>
  <si>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</si>
  <si>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</si>
  <si>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</si>
  <si>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</si>
  <si>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</si>
  <si>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</si>
  <si>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</si>
  <si>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</si>
  <si>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</si>
  <si>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</si>
  <si>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</si>
  <si>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</si>
  <si>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</si>
  <si>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</si>
  <si>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</si>
  <si>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</si>
  <si>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</si>
  <si>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</si>
  <si>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</si>
  <si>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</si>
  <si>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</si>
  <si>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</si>
  <si>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</si>
  <si>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</si>
  <si>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</si>
  <si>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</si>
  <si>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</si>
  <si>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</si>
  <si>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</si>
  <si>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</si>
  <si>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</si>
  <si>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</si>
  <si>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</si>
  <si>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</si>
  <si>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</si>
  <si>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</si>
  <si>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</si>
  <si>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</si>
  <si>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</si>
  <si>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</si>
  <si>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</si>
  <si>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</si>
  <si>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</si>
  <si>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</si>
  <si>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</si>
  <si>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</si>
  <si>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</si>
  <si>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</si>
  <si>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</si>
  <si>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</si>
  <si>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</si>
  <si>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</si>
  <si>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</si>
  <si>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</si>
  <si>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</si>
  <si>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</si>
  <si>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</si>
  <si>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</si>
  <si>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</si>
  <si>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</si>
  <si>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</si>
  <si>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</si>
  <si>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</si>
  <si>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</si>
  <si>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</si>
  <si>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</si>
  <si>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</si>
  <si>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</si>
  <si>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</si>
  <si>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</si>
  <si>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</si>
  <si>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</si>
  <si>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</si>
  <si>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</si>
  <si>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</si>
  <si>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</si>
  <si>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</si>
  <si>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</si>
  <si>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</si>
  <si>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</si>
  <si>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</si>
  <si>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</si>
  <si>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</si>
  <si>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</si>
  <si>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</si>
  <si>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</si>
  <si>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</si>
  <si>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</si>
  <si>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</si>
  <si>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</si>
  <si>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</si>
  <si>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</si>
  <si>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</si>
  <si>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</si>
  <si>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</si>
  <si>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</si>
  <si>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</si>
  <si>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</si>
  <si>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</si>
  <si>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</si>
  <si>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</si>
  <si>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</si>
  <si>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</si>
  <si>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</si>
  <si>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</si>
  <si>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</si>
  <si>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</si>
  <si>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</si>
  <si>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</si>
  <si>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</si>
  <si>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</si>
  <si>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</si>
  <si>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</si>
  <si>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</si>
  <si>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</si>
  <si>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</si>
  <si>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</si>
  <si>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</si>
  <si>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</si>
  <si>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</si>
  <si>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</si>
  <si>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</si>
  <si>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</si>
  <si>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</si>
  <si>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</si>
  <si>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</si>
  <si>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</si>
  <si>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</si>
  <si>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</si>
  <si>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</si>
  <si>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</si>
  <si>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</si>
  <si>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</si>
  <si>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</si>
  <si>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</si>
  <si>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</si>
  <si>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</si>
  <si>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</si>
  <si>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</si>
  <si>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</si>
  <si>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</si>
  <si>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</si>
  <si>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</si>
  <si>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</si>
  <si>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</si>
  <si>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</si>
  <si>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</si>
  <si>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</si>
  <si>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</si>
  <si>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</si>
  <si>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</si>
  <si>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</si>
  <si>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</si>
  <si>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</si>
  <si>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</si>
  <si>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</si>
  <si>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</si>
  <si>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</si>
  <si>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</si>
  <si>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</si>
  <si>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</si>
  <si>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</si>
  <si>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</si>
  <si>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</si>
  <si>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</si>
  <si>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</si>
  <si>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</si>
  <si>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</si>
  <si>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</si>
  <si>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</si>
  <si>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</si>
  <si>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</si>
  <si>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</si>
  <si>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</si>
  <si>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</si>
  <si>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</si>
  <si>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</si>
  <si>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</si>
  <si>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</si>
  <si>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</si>
  <si>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</si>
  <si>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</si>
  <si>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</si>
  <si>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</si>
  <si>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</si>
  <si>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</si>
  <si>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</si>
  <si>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</si>
  <si>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</si>
  <si>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</si>
  <si>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</si>
  <si>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</si>
  <si>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</si>
  <si>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</si>
  <si>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</si>
  <si>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</si>
  <si>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</si>
  <si>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</si>
  <si>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</si>
  <si>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</si>
  <si>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</si>
  <si>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</si>
  <si>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</si>
  <si>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</si>
  <si>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</si>
  <si>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</si>
  <si>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</si>
  <si>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</si>
  <si>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</si>
  <si>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</si>
  <si>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</si>
  <si>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</si>
  <si>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</si>
  <si>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</si>
  <si>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</si>
  <si>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</si>
  <si>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</si>
  <si>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</si>
  <si>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</si>
  <si>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</si>
  <si>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</si>
  <si>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</si>
  <si>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</si>
  <si>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</si>
  <si>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</si>
  <si>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</si>
  <si>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</si>
  <si>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</si>
  <si>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</si>
  <si>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</si>
  <si>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</si>
  <si>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</si>
  <si>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</si>
  <si>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</si>
  <si>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</si>
  <si>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</si>
  <si>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</si>
  <si>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</si>
  <si>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</si>
  <si>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</si>
  <si>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</si>
  <si>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</si>
  <si>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</si>
  <si>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</si>
  <si>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</si>
  <si>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</si>
  <si>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</si>
  <si>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</si>
  <si>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</si>
  <si>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</si>
  <si>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</si>
  <si>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</si>
  <si>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</si>
  <si>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</si>
  <si>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</si>
  <si>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</si>
  <si>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</si>
  <si>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</si>
  <si>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</si>
  <si>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</si>
  <si>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</si>
  <si>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</si>
  <si>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</si>
  <si>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</si>
  <si>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</si>
  <si>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</si>
  <si>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</si>
  <si>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</si>
  <si>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</si>
  <si>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</si>
  <si>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</si>
  <si>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</si>
  <si>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</si>
  <si>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</si>
  <si>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</si>
  <si>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</si>
  <si>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</si>
  <si>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</si>
  <si>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</si>
  <si>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</si>
  <si>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</si>
  <si>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</si>
  <si>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</si>
  <si>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</si>
  <si>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</si>
  <si>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</si>
  <si>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</si>
  <si>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</si>
  <si>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</si>
  <si>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</si>
  <si>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</si>
  <si>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</si>
  <si>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</si>
  <si>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</si>
  <si>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</si>
  <si>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</si>
  <si>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</si>
  <si>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</si>
  <si>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</si>
  <si>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</si>
  <si>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</si>
  <si>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</si>
  <si>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</si>
  <si>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</si>
  <si>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</si>
  <si>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</si>
  <si>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</si>
  <si>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</si>
  <si>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</si>
  <si>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</si>
  <si>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</si>
  <si>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</si>
  <si>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</si>
  <si>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</si>
  <si>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</si>
  <si>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</si>
  <si>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</si>
  <si>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</si>
  <si>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</si>
  <si>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</si>
  <si>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</si>
  <si>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</si>
  <si>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</si>
  <si>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</si>
  <si>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</si>
  <si>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</si>
  <si>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</si>
  <si>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</si>
  <si>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</si>
  <si>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</si>
  <si>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</si>
  <si>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</si>
  <si>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</si>
  <si>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</si>
  <si>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</si>
  <si>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</si>
  <si>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</si>
  <si>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</si>
  <si>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</si>
  <si>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</si>
  <si>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</si>
  <si>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</si>
  <si>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</si>
  <si>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</si>
  <si>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</si>
  <si>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</si>
  <si>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</si>
  <si>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</si>
  <si>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</si>
  <si>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</si>
  <si>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</si>
  <si>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</si>
  <si>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</si>
  <si>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</si>
  <si>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</si>
  <si>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</si>
  <si>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</si>
  <si>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</si>
  <si>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</si>
  <si>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</si>
  <si>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</si>
  <si>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</si>
  <si>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</si>
  <si>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</si>
  <si>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</si>
  <si>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</si>
  <si>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</si>
  <si>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</si>
  <si>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</si>
  <si>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</si>
  <si>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</si>
  <si>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</si>
  <si>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</si>
  <si>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</si>
  <si>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</si>
  <si>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</si>
  <si>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</si>
  <si>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</si>
  <si>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</si>
  <si>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</si>
  <si>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</si>
  <si>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</si>
  <si>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</si>
  <si>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</si>
  <si>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</si>
  <si>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</si>
  <si>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</si>
  <si>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</si>
  <si>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</si>
  <si>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</si>
  <si>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</si>
  <si>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</si>
  <si>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</si>
  <si>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</si>
  <si>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</si>
  <si>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</si>
  <si>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</si>
  <si>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</si>
  <si>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</si>
  <si>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</si>
  <si>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</si>
  <si>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</si>
  <si>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</si>
  <si>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</si>
  <si>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</si>
  <si>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</si>
  <si>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</si>
  <si>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</si>
  <si>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</si>
  <si>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</si>
  <si>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</si>
  <si>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</si>
  <si>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</si>
  <si>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</si>
  <si>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</si>
  <si>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</si>
  <si>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</si>
  <si>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</si>
  <si>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</si>
  <si>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</si>
  <si>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</si>
  <si>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</si>
  <si>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</si>
  <si>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</si>
  <si>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</si>
  <si>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</si>
  <si>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</si>
  <si>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</si>
  <si>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</si>
  <si>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</si>
  <si>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</si>
  <si>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</si>
  <si>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</si>
  <si>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</si>
  <si>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</si>
  <si>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</si>
  <si>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</si>
  <si>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</si>
  <si>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</si>
  <si>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</si>
  <si>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</si>
  <si>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</si>
  <si>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</si>
  <si>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</si>
  <si>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</si>
  <si>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</si>
  <si>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</si>
  <si>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</si>
  <si>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</si>
  <si>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</si>
  <si>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</si>
  <si>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</si>
  <si>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</si>
  <si>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</si>
  <si>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</si>
  <si>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</si>
  <si>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</si>
  <si>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</si>
  <si>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</si>
  <si>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</si>
  <si>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</si>
  <si>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</si>
  <si>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</si>
  <si>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</si>
  <si>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</si>
  <si>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</si>
  <si>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</si>
  <si>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</si>
  <si>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</si>
  <si>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</si>
  <si>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</si>
  <si>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</si>
  <si>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</si>
  <si>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</si>
  <si>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</si>
  <si>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</si>
  <si>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</si>
  <si>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</si>
  <si>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</si>
  <si>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</si>
  <si>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</si>
  <si>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</si>
  <si>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</si>
  <si>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</si>
  <si>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</si>
  <si>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</si>
  <si>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</si>
  <si>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</si>
  <si>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</si>
  <si>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</si>
  <si>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</si>
  <si>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</si>
  <si>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</si>
  <si>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</si>
  <si>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</si>
  <si>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</si>
  <si>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</si>
  <si>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</si>
  <si>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</si>
  <si>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</si>
  <si>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</si>
  <si>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</si>
  <si>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</si>
  <si>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</si>
  <si>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</si>
  <si>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</si>
  <si>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</si>
  <si>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</si>
  <si>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</si>
  <si>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</si>
  <si>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</si>
  <si>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</si>
  <si>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</si>
  <si>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</si>
  <si>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</si>
  <si>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</si>
  <si>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</si>
  <si>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</si>
  <si>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</si>
  <si>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</si>
  <si>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</si>
  <si>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</si>
  <si>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</si>
  <si>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</si>
  <si>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</si>
  <si>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</si>
  <si>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</si>
  <si>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</si>
  <si>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</si>
  <si>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</si>
  <si>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</si>
  <si>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</si>
  <si>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</si>
  <si>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</si>
  <si>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</si>
  <si>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</si>
  <si>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</si>
  <si>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</si>
  <si>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</si>
  <si>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</si>
  <si>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</si>
  <si>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</si>
  <si>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</si>
  <si>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</si>
  <si>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</si>
  <si>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</si>
  <si>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</si>
  <si>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</si>
  <si>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</si>
  <si>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</si>
  <si>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</si>
  <si>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</si>
  <si>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</si>
  <si>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</si>
  <si>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</si>
  <si>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</si>
  <si>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</si>
  <si>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</si>
  <si>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</si>
  <si>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</si>
  <si>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</si>
  <si>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</si>
  <si>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</si>
  <si>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</si>
  <si>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</si>
  <si>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</si>
  <si>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</si>
  <si>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</si>
  <si>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</si>
  <si>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</si>
  <si>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</si>
  <si>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</si>
  <si>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</si>
  <si>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</si>
  <si>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</si>
  <si>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</si>
  <si>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</si>
  <si>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</si>
  <si>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</si>
  <si>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</si>
  <si>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</si>
  <si>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</si>
  <si>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</si>
  <si>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</si>
  <si>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</si>
  <si>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</si>
  <si>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</si>
  <si>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</si>
  <si>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</si>
  <si>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</si>
  <si>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</si>
  <si>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</si>
  <si>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</si>
  <si>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</si>
  <si>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</si>
  <si>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</si>
  <si>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</si>
  <si>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</si>
  <si>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</si>
  <si>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</si>
  <si>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</si>
  <si>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</si>
  <si>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</si>
  <si>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</si>
  <si>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</si>
  <si>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</si>
  <si>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</si>
  <si>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</si>
  <si>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</si>
  <si>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</si>
  <si>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</si>
  <si>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</si>
  <si>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</si>
  <si>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</si>
  <si>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</si>
  <si>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</si>
  <si>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</si>
  <si>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</si>
  <si>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</si>
  <si>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</si>
  <si>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</si>
  <si>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</si>
  <si>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</si>
  <si>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</si>
  <si>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</si>
  <si>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</si>
  <si>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</si>
  <si>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</si>
  <si>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</si>
  <si>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</si>
  <si>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</si>
  <si>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</si>
  <si>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</si>
  <si>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</si>
  <si>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</si>
  <si>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</si>
  <si>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</si>
  <si>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</si>
  <si>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</si>
  <si>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</si>
  <si>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</si>
  <si>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</si>
  <si>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</si>
  <si>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</si>
  <si>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</si>
  <si>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</si>
  <si>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</si>
  <si>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</si>
  <si>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</si>
  <si>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</si>
  <si>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</si>
  <si>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</si>
  <si>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</si>
  <si>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</si>
  <si>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</si>
  <si>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</si>
  <si>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</si>
  <si>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</si>
  <si>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</si>
  <si>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</si>
  <si>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</si>
  <si>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</si>
  <si>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</si>
  <si>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</si>
  <si>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</si>
  <si>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</si>
  <si>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</si>
  <si>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</si>
  <si>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</si>
  <si>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</si>
  <si>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</si>
  <si>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</si>
  <si>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</si>
  <si>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</si>
  <si>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</si>
  <si>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</si>
  <si>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</si>
  <si>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</si>
  <si>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</si>
  <si>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</si>
  <si>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</si>
  <si>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</si>
  <si>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</si>
  <si>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</si>
  <si>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</si>
  <si>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</si>
  <si>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</si>
  <si>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</si>
  <si>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</si>
  <si>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</si>
  <si>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</si>
  <si>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</si>
  <si>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</si>
  <si>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</si>
  <si>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</si>
  <si>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</si>
  <si>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</si>
  <si>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</si>
  <si>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</si>
  <si>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</si>
  <si>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</si>
  <si>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</si>
  <si>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</si>
  <si>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</si>
  <si>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</si>
  <si>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</si>
  <si>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</si>
  <si>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</si>
  <si>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</si>
  <si>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</si>
  <si>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</si>
  <si>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</si>
  <si>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</si>
  <si>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</si>
  <si>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</si>
  <si>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</si>
  <si>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</si>
  <si>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</si>
  <si>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</si>
  <si>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</si>
  <si>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</si>
  <si>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</si>
  <si>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</si>
  <si>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</si>
  <si>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</si>
  <si>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</si>
  <si>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</si>
  <si>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</si>
  <si>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</si>
  <si>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</si>
  <si>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</si>
  <si>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</si>
  <si>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</si>
  <si>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</si>
  <si>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</si>
  <si>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</si>
  <si>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</si>
  <si>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</si>
  <si>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</si>
  <si>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</si>
  <si>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</si>
  <si>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</si>
  <si>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</si>
  <si>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</si>
  <si>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</si>
  <si>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</si>
  <si>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</si>
  <si>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</si>
  <si>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</si>
  <si>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</si>
  <si>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</si>
  <si>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</si>
  <si>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</si>
  <si>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</si>
  <si>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</si>
  <si>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</si>
  <si>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</si>
  <si>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</si>
  <si>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</si>
  <si>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</si>
  <si>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</si>
  <si>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</si>
  <si>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</si>
  <si>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</si>
  <si>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</si>
  <si>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</si>
  <si>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</si>
  <si>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</si>
  <si>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</si>
  <si>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</si>
  <si>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</si>
  <si>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</si>
  <si>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</si>
  <si>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</si>
  <si>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</si>
  <si>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</si>
  <si>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</si>
  <si>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</si>
  <si>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</si>
  <si>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</si>
  <si>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</si>
  <si>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</si>
  <si>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</si>
  <si>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</si>
  <si>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</si>
  <si>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</si>
  <si>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</si>
  <si>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</si>
  <si>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</si>
  <si>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</si>
  <si>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</si>
  <si>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</si>
  <si>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</si>
  <si>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</si>
  <si>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</si>
  <si>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</si>
  <si>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</si>
  <si>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</si>
  <si>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</si>
  <si>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</si>
  <si>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</si>
  <si>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</si>
  <si>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</si>
  <si>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</si>
  <si>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</si>
  <si>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</si>
  <si>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</si>
  <si>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</si>
  <si>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</si>
  <si>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</si>
  <si>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</si>
  <si>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</si>
  <si>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</si>
  <si>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</si>
  <si>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</si>
  <si>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</si>
  <si>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</si>
  <si>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</si>
  <si>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</si>
  <si>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</si>
  <si>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</si>
  <si>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</si>
  <si>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</si>
  <si>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</si>
  <si>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</si>
  <si>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</si>
  <si>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</si>
  <si>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</si>
  <si>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</si>
  <si>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</si>
  <si>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</si>
  <si>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</si>
  <si>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</si>
  <si>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</si>
  <si>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</si>
  <si>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</si>
  <si>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</si>
  <si>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</si>
  <si>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</si>
  <si>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</si>
  <si>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</si>
  <si>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</si>
  <si>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</si>
  <si>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</si>
  <si>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</si>
  <si>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</si>
  <si>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</si>
  <si>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</si>
  <si>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</si>
  <si>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</si>
  <si>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</si>
  <si>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</si>
  <si>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</si>
  <si>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</si>
  <si>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</si>
  <si>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</si>
  <si>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</si>
  <si>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</si>
  <si>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</si>
  <si>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</si>
  <si>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</si>
  <si>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</si>
  <si>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</si>
  <si>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</si>
  <si>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</si>
  <si>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</si>
  <si>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</si>
  <si>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</si>
  <si>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</si>
  <si>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</si>
  <si>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</si>
  <si>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</si>
  <si>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</si>
  <si>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</si>
  <si>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</si>
  <si>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</si>
  <si>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</si>
  <si>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</si>
  <si>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</si>
  <si>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</si>
  <si>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</si>
  <si>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</si>
  <si>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</si>
  <si>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</si>
  <si>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</si>
  <si>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</si>
  <si>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</si>
  <si>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</si>
  <si>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</si>
  <si>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</si>
  <si>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</si>
  <si>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</si>
  <si>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</si>
  <si>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</si>
  <si>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</si>
  <si>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</si>
  <si>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</si>
  <si>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</si>
  <si>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</si>
  <si>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</si>
  <si>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</si>
  <si>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</si>
  <si>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</si>
  <si>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</si>
  <si>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</si>
  <si>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</si>
  <si>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</si>
  <si>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</si>
  <si>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</si>
  <si>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</si>
  <si>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</si>
  <si>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</si>
  <si>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</si>
  <si>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</si>
  <si>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</si>
  <si>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</si>
  <si>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</si>
  <si>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</si>
  <si>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</si>
  <si>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</si>
  <si>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</si>
  <si>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</si>
  <si>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</si>
  <si>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</si>
  <si>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</si>
  <si>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</si>
  <si>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</si>
  <si>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</si>
  <si>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</si>
  <si>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</si>
  <si>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</si>
  <si>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</si>
  <si>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</si>
  <si>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</si>
  <si>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</si>
  <si>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</si>
  <si>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</si>
  <si>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</si>
  <si>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</si>
  <si>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</si>
  <si>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</si>
  <si>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</si>
  <si>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</si>
  <si>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</si>
  <si>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</si>
  <si>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</si>
  <si>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</si>
  <si>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</si>
  <si>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</si>
  <si>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</si>
  <si>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</si>
  <si>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</si>
  <si>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</si>
  <si>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</si>
  <si>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</si>
  <si>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</si>
  <si>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</si>
  <si>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</si>
  <si>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</si>
  <si>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</si>
  <si>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</si>
  <si>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</si>
  <si>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</si>
  <si>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</si>
  <si>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</si>
  <si>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</si>
  <si>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</si>
  <si>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</si>
  <si>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</si>
  <si>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</si>
  <si>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</si>
  <si>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</si>
  <si>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</si>
  <si>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</si>
  <si>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</si>
  <si>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</si>
  <si>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</si>
  <si>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</si>
  <si>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</si>
  <si>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</si>
  <si>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</si>
  <si>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</si>
  <si>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</si>
  <si>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</si>
  <si>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</si>
  <si>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</si>
  <si>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</si>
  <si>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</si>
  <si>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</si>
  <si>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</si>
  <si>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</si>
  <si>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</si>
  <si>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</si>
  <si>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</si>
  <si>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</si>
  <si>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</si>
  <si>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</si>
  <si>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</si>
  <si>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</si>
  <si>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</si>
  <si>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</si>
  <si>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</si>
  <si>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</si>
  <si>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</si>
  <si>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</si>
  <si>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</si>
  <si>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</si>
  <si>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</si>
  <si>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</si>
  <si>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</si>
  <si>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</si>
  <si>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</si>
  <si>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</si>
  <si>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</si>
  <si>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</si>
  <si>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</si>
  <si>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</si>
  <si>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</si>
  <si>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</si>
  <si>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</si>
  <si>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</si>
  <si>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</si>
  <si>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</si>
  <si>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</si>
  <si>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</si>
  <si>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</si>
  <si>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</si>
  <si>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</si>
  <si>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</si>
  <si>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</si>
  <si>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</si>
  <si>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</si>
  <si>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</si>
  <si>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</si>
  <si>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</si>
  <si>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</si>
  <si>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</si>
  <si>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</si>
  <si>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</si>
  <si>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</si>
  <si>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</si>
  <si>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</si>
  <si>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</si>
  <si>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</si>
  <si>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</si>
  <si>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</si>
  <si>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</si>
  <si>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</si>
  <si>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</si>
  <si>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</si>
  <si>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</si>
  <si>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</si>
  <si>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</si>
  <si>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</si>
  <si>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</si>
  <si>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</si>
  <si>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</si>
  <si>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</si>
  <si>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</si>
  <si>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</si>
  <si>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</si>
  <si>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</si>
  <si>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</si>
  <si>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</si>
  <si>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</si>
  <si>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</si>
  <si>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</si>
  <si>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</si>
  <si>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</si>
  <si>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</si>
  <si>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</si>
  <si>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</si>
  <si>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</si>
  <si>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</si>
  <si>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</si>
  <si>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</si>
  <si>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</si>
  <si>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</si>
  <si>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</si>
  <si>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</si>
  <si>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</si>
  <si>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</si>
  <si>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</si>
  <si>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</si>
  <si>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</si>
  <si>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</si>
  <si>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</si>
  <si>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</si>
  <si>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</si>
  <si>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</si>
  <si>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</si>
  <si>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</si>
  <si>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</si>
  <si>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</si>
  <si>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</si>
  <si>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</si>
  <si>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</si>
  <si>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</si>
  <si>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</si>
  <si>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</si>
  <si>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</si>
  <si>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</si>
  <si>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</si>
  <si>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</si>
  <si>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</si>
  <si>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</si>
  <si>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</si>
  <si>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</si>
  <si>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</si>
  <si>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</si>
  <si>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</si>
  <si>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</si>
  <si>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</si>
  <si>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</si>
  <si>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</si>
  <si>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</si>
  <si>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</si>
  <si>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</si>
  <si>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</si>
  <si>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</si>
  <si>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</si>
  <si>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</si>
  <si>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</si>
  <si>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</si>
  <si>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</si>
  <si>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</si>
  <si>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</si>
  <si>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</si>
  <si>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</si>
  <si>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</si>
  <si>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</si>
  <si>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</si>
  <si>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</si>
  <si>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</si>
  <si>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</si>
  <si>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</si>
  <si>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</si>
  <si>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</si>
  <si>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</si>
  <si>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</si>
  <si>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</si>
  <si>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</si>
  <si>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</si>
  <si>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</si>
  <si>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</si>
  <si>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</si>
  <si>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</si>
  <si>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</si>
  <si>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</si>
  <si>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</si>
  <si>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</si>
  <si>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</si>
  <si>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</si>
  <si>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</si>
  <si>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</si>
  <si>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</si>
  <si>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</si>
  <si>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</si>
  <si>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</si>
  <si>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</si>
  <si>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</si>
  <si>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</si>
  <si>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</si>
  <si>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</si>
  <si>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</si>
  <si>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</si>
  <si>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</si>
  <si>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</si>
  <si>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</si>
  <si>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</si>
  <si>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</si>
  <si>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</si>
  <si>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</si>
  <si>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</si>
  <si>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</si>
  <si>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</si>
  <si>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</si>
  <si>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</si>
  <si>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</si>
  <si>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</si>
  <si>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</si>
  <si>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</si>
  <si>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</si>
  <si>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</si>
  <si>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</si>
  <si>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</si>
  <si>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</si>
  <si>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</si>
  <si>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</si>
  <si>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</si>
  <si>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</si>
  <si>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</si>
  <si>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</si>
  <si>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</si>
  <si>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</si>
  <si>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</si>
  <si>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</si>
  <si>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</si>
  <si>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</si>
  <si>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</si>
  <si>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</si>
  <si>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</si>
  <si>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</si>
  <si>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</si>
  <si>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</si>
  <si>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</si>
  <si>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</si>
  <si>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</si>
  <si>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</si>
  <si>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</si>
  <si>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</si>
  <si>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</si>
  <si>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</si>
  <si>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</si>
  <si>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</si>
  <si>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</si>
  <si>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</si>
  <si>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</si>
  <si>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</si>
  <si>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</si>
  <si>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</si>
  <si>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</si>
  <si>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</si>
  <si>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</si>
  <si>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</si>
  <si>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</si>
  <si>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</si>
  <si>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</si>
  <si>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</si>
  <si>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</si>
  <si>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</si>
  <si>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</si>
  <si>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</si>
  <si>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</si>
  <si>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</si>
  <si>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</si>
  <si>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</si>
  <si>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</si>
  <si>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</si>
  <si>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</si>
  <si>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</si>
  <si>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</si>
  <si>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</si>
  <si>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</si>
  <si>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</si>
  <si>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</si>
  <si>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</si>
  <si>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</si>
  <si>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</si>
  <si>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</si>
  <si>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</si>
  <si>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</si>
  <si>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</si>
  <si>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</si>
  <si>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</si>
  <si>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</si>
  <si>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</si>
  <si>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</si>
  <si>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</si>
  <si>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</si>
  <si>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</si>
  <si>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</si>
  <si>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</si>
  <si>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</si>
  <si>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</si>
  <si>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</si>
  <si>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</si>
  <si>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</si>
  <si>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</si>
  <si>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</si>
  <si>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</si>
  <si>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</si>
  <si>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</si>
  <si>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</si>
  <si>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</si>
  <si>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</si>
  <si>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</si>
  <si>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</si>
  <si>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</si>
  <si>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</si>
  <si>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</si>
  <si>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</si>
  <si>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</si>
  <si>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</si>
  <si>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</si>
  <si>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</si>
  <si>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</si>
  <si>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</si>
  <si>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</si>
  <si>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</si>
  <si>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</si>
  <si>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</si>
  <si>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</si>
  <si>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</si>
  <si>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</si>
  <si>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</si>
  <si>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</si>
  <si>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</si>
  <si>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</si>
  <si>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</si>
  <si>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</si>
  <si>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</si>
  <si>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</si>
  <si>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</si>
  <si>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</si>
  <si>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</si>
  <si>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</si>
  <si>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</si>
  <si>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</si>
  <si>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</si>
  <si>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</si>
  <si>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</si>
  <si>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</si>
  <si>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</si>
  <si>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</si>
  <si>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</si>
  <si>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</si>
  <si>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</si>
  <si>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</si>
  <si>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</si>
  <si>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</si>
  <si>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</si>
  <si>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</si>
  <si>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</si>
  <si>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</si>
  <si>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</si>
  <si>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</si>
  <si>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</si>
  <si>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</si>
  <si>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</si>
  <si>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</si>
  <si>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</si>
  <si>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</si>
  <si>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</si>
  <si>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</si>
  <si>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</si>
  <si>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</si>
  <si>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</si>
  <si>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</si>
  <si>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</si>
  <si>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</si>
  <si>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</si>
  <si>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</si>
  <si>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</si>
  <si>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</si>
  <si>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</si>
  <si>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</si>
  <si>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</si>
  <si>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</si>
  <si>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</si>
  <si>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</si>
  <si>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</si>
  <si>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</si>
  <si>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</si>
  <si>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</si>
  <si>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</si>
  <si>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</si>
  <si>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</si>
  <si>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</si>
  <si>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</si>
  <si>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</si>
  <si>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</si>
  <si>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</si>
  <si>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</si>
  <si>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</si>
  <si>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</si>
  <si>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</si>
  <si>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</si>
  <si>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</si>
  <si>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</si>
  <si>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</si>
  <si>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</si>
  <si>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</si>
  <si>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</si>
  <si>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</si>
  <si>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</si>
  <si>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</si>
  <si>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</si>
  <si>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</si>
  <si>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</si>
  <si>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</si>
  <si>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</si>
  <si>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</si>
  <si>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</si>
  <si>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</si>
  <si>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</si>
  <si>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</si>
  <si>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</si>
  <si>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</si>
  <si>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</si>
  <si>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</si>
  <si>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</si>
  <si>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</si>
  <si>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</si>
  <si>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</si>
  <si>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</si>
  <si>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</si>
  <si>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</si>
  <si>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</si>
  <si>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</si>
  <si>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</si>
  <si>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</si>
  <si>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</si>
  <si>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</si>
  <si>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</si>
  <si>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</si>
  <si>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</si>
  <si>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</si>
  <si>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</si>
  <si>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</si>
  <si>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</si>
  <si>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</si>
  <si>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</si>
  <si>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</si>
  <si>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</si>
  <si>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</si>
  <si>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</si>
  <si>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</si>
  <si>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</si>
  <si>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</si>
  <si>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</si>
  <si>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</si>
  <si>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</si>
  <si>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</si>
  <si>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</si>
  <si>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</si>
  <si>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</si>
  <si>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</si>
  <si>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</si>
  <si>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</si>
  <si>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</si>
  <si>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</si>
  <si>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</si>
  <si>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</si>
  <si>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</si>
  <si>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</si>
  <si>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</si>
  <si>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</si>
  <si>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</si>
  <si>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</si>
  <si>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</si>
  <si>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</si>
  <si>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</si>
  <si>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</si>
  <si>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</si>
  <si>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</si>
  <si>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</si>
  <si>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</si>
  <si>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</si>
  <si>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</si>
  <si>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</si>
  <si>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</si>
  <si>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</si>
  <si>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</si>
  <si>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</si>
  <si>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</si>
  <si>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</si>
  <si>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</si>
  <si>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</si>
  <si>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</si>
  <si>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</si>
  <si>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</si>
  <si>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</si>
  <si>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</si>
  <si>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</si>
  <si>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</si>
  <si>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</si>
  <si>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</si>
  <si>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</si>
  <si>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</si>
  <si>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</si>
  <si>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</si>
  <si>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</si>
  <si>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</si>
  <si>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</si>
  <si>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</si>
  <si>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</si>
  <si>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</si>
  <si>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</si>
  <si>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</si>
  <si>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</si>
  <si>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</si>
  <si>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</si>
  <si>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</si>
  <si>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</si>
  <si>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</si>
  <si>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</si>
  <si>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</si>
  <si>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</si>
  <si>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</si>
  <si>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</si>
  <si>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</si>
  <si>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</si>
  <si>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</si>
  <si>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</si>
  <si>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</si>
  <si>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</si>
  <si>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</si>
  <si>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</si>
  <si>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</si>
  <si>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</si>
  <si>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</si>
  <si>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</si>
  <si>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</si>
  <si>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</si>
  <si>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</si>
  <si>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</si>
  <si>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</si>
  <si>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</si>
  <si>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</si>
  <si>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</si>
  <si>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</si>
  <si>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</si>
  <si>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</si>
  <si>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</si>
  <si>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</si>
  <si>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</si>
  <si>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</si>
  <si>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</si>
  <si>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</si>
  <si>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</si>
  <si>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</si>
  <si>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</si>
  <si>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</si>
  <si>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</si>
  <si>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</si>
  <si>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</si>
  <si>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</si>
  <si>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</si>
  <si>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</si>
  <si>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</si>
  <si>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</si>
  <si>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</si>
  <si>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</si>
  <si>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</si>
  <si>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</si>
  <si>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</si>
  <si>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</si>
  <si>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</si>
  <si>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</si>
  <si>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</si>
  <si>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</si>
  <si>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</si>
  <si>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</si>
  <si>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</si>
  <si>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</si>
  <si>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</si>
  <si>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</si>
  <si>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</si>
  <si>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</si>
  <si>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</si>
  <si>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</si>
  <si>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</si>
  <si>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</si>
  <si>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</si>
  <si>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</si>
  <si>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</si>
  <si>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</si>
  <si>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</si>
  <si>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</si>
  <si>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</si>
  <si>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</si>
  <si>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</si>
  <si>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</si>
  <si>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</si>
  <si>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</si>
  <si>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</si>
  <si>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</si>
  <si>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</si>
  <si>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</si>
  <si>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</si>
  <si>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</si>
  <si>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</si>
  <si>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</si>
  <si>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</si>
  <si>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</si>
  <si>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</si>
  <si>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</si>
  <si>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</si>
  <si>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</si>
  <si>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</si>
  <si>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</si>
  <si>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</si>
  <si>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</si>
  <si>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</si>
  <si>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</si>
  <si>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</si>
  <si>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</si>
  <si>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</si>
  <si>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</si>
  <si>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</si>
  <si>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</si>
  <si>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</si>
  <si>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</si>
  <si>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</si>
  <si>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</si>
  <si>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</si>
  <si>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</si>
  <si>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</si>
  <si>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</si>
  <si>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</si>
  <si>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</si>
  <si>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</si>
  <si>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</si>
  <si>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</si>
  <si>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</si>
  <si>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</si>
  <si>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</si>
  <si>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</si>
  <si>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</si>
  <si>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</si>
  <si>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</si>
  <si>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</si>
  <si>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</si>
  <si>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</si>
  <si>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</si>
  <si>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</si>
  <si>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</si>
  <si>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</si>
  <si>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</si>
  <si>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</si>
  <si>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</si>
  <si>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</si>
  <si>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</si>
  <si>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</si>
  <si>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</si>
  <si>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</si>
  <si>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</si>
  <si>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</si>
  <si>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</si>
  <si>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</si>
  <si>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</si>
  <si>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</si>
  <si>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</si>
  <si>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</si>
  <si>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</si>
  <si>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</si>
  <si>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</si>
  <si>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</si>
  <si>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</si>
  <si>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</si>
  <si>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</si>
  <si>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</si>
  <si>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</si>
  <si>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</si>
  <si>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</si>
  <si>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</si>
  <si>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</si>
  <si>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</si>
  <si>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</si>
  <si>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</si>
  <si>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</si>
  <si>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</si>
  <si>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</si>
  <si>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</si>
  <si>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</si>
  <si>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</si>
  <si>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</si>
  <si>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</si>
  <si>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</si>
  <si>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</si>
  <si>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</si>
  <si>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</si>
  <si>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</si>
  <si>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</si>
  <si>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</si>
  <si>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</si>
  <si>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</si>
  <si>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</si>
  <si>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</si>
  <si>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</si>
  <si>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</si>
  <si>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</si>
  <si>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</si>
  <si>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</si>
  <si>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</si>
  <si>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</si>
  <si>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</si>
  <si>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</si>
  <si>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</si>
  <si>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</si>
  <si>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</si>
  <si>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</si>
  <si>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</si>
  <si>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</si>
  <si>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</si>
  <si>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</si>
  <si>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</si>
  <si>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</si>
  <si>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</si>
  <si>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</si>
  <si>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</si>
  <si>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</si>
  <si>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</si>
  <si>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</si>
  <si>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</si>
  <si>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</si>
  <si>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</si>
  <si>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</si>
  <si>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</si>
  <si>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</si>
  <si>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</si>
  <si>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</si>
  <si>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</si>
  <si>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</si>
  <si>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</si>
  <si>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</si>
  <si>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</si>
  <si>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</si>
  <si>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</si>
  <si>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</si>
  <si>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</si>
  <si>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</si>
  <si>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</si>
  <si>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</si>
  <si>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</si>
  <si>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</si>
  <si>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</si>
  <si>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</si>
  <si>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</si>
  <si>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</si>
  <si>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</si>
  <si>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</si>
  <si>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</si>
  <si>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</si>
  <si>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</si>
  <si>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</si>
  <si>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</si>
  <si>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</si>
  <si>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</si>
  <si>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</si>
  <si>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</si>
  <si>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</si>
  <si>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</si>
  <si>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</si>
  <si>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</si>
  <si>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</si>
  <si>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</si>
  <si>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</si>
  <si>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</si>
  <si>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</si>
  <si>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</si>
  <si>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</si>
  <si>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</si>
  <si>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</si>
  <si>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</si>
  <si>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</si>
  <si>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</si>
  <si>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</si>
  <si>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</si>
  <si>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</si>
  <si>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</si>
  <si>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</si>
  <si>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</si>
  <si>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</si>
  <si>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</si>
  <si>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</si>
  <si>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</si>
  <si>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</si>
  <si>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</si>
  <si>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</si>
  <si>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</si>
  <si>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</si>
  <si>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</si>
  <si>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</si>
  <si>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</si>
  <si>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</si>
  <si>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</si>
  <si>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</si>
  <si>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</si>
  <si>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</si>
  <si>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</si>
  <si>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</si>
  <si>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</si>
  <si>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</si>
  <si>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</si>
  <si>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</si>
  <si>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</si>
  <si>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</si>
  <si>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</si>
  <si>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</si>
  <si>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</si>
  <si>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</si>
  <si>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</si>
  <si>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</si>
  <si>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</si>
  <si>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</si>
  <si>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</si>
  <si>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</si>
  <si>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</si>
  <si>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</si>
  <si>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</si>
  <si>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</si>
  <si>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</si>
  <si>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</si>
  <si>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</si>
  <si>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</si>
  <si>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</si>
  <si>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</si>
  <si>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</si>
  <si>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</si>
  <si>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</si>
  <si>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</si>
  <si>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</si>
  <si>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</si>
  <si>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</si>
  <si>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</si>
  <si>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</si>
  <si>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</si>
  <si>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</si>
  <si>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</si>
  <si>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</si>
  <si>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</si>
  <si>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</si>
  <si>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</si>
  <si>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</si>
  <si>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</si>
  <si>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</si>
  <si>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</si>
  <si>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</si>
  <si>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</si>
  <si>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</si>
  <si>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</si>
  <si>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</si>
  <si>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</si>
  <si>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</si>
  <si>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</si>
  <si>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</si>
  <si>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</si>
  <si>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</si>
  <si>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</si>
  <si>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</si>
  <si>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</si>
  <si>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</si>
  <si>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</si>
  <si>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</si>
  <si>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</si>
  <si>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</si>
  <si>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</si>
  <si>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</si>
  <si>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</si>
  <si>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</si>
  <si>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</si>
  <si>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</si>
  <si>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</si>
  <si>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</si>
  <si>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</si>
  <si>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</si>
  <si>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</si>
  <si>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</si>
  <si>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</si>
  <si>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</si>
  <si>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</si>
  <si>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</si>
  <si>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</si>
  <si>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</si>
  <si>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</si>
  <si>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</si>
  <si>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</si>
  <si>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</si>
  <si>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</si>
  <si>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</si>
  <si>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</si>
  <si>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</si>
  <si>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</si>
  <si>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</si>
  <si>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</si>
  <si>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</si>
  <si>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</si>
  <si>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</si>
  <si>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</si>
  <si>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</si>
  <si>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</si>
  <si>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</si>
  <si>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</si>
  <si>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</si>
  <si>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</si>
  <si>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</si>
  <si>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</si>
  <si>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</si>
  <si>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</si>
  <si>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</si>
  <si>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</si>
  <si>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</si>
  <si>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</si>
  <si>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</si>
  <si>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</si>
  <si>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</si>
  <si>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</si>
  <si>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</si>
  <si>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</si>
  <si>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</si>
  <si>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</si>
  <si>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</si>
  <si>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</si>
  <si>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</si>
  <si>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</si>
  <si>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</si>
  <si>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</si>
  <si>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</si>
  <si>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</si>
  <si>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</si>
  <si>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</si>
  <si>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</si>
  <si>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</si>
  <si>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</si>
  <si>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</si>
  <si>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</si>
  <si>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</si>
  <si>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</si>
  <si>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</si>
  <si>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</si>
  <si>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</si>
  <si>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</si>
  <si>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</si>
  <si>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</si>
  <si>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</si>
  <si>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</si>
  <si>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</si>
  <si>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</si>
  <si>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</si>
  <si>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</si>
  <si>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</si>
  <si>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</si>
  <si>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</si>
  <si>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</si>
  <si>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</si>
  <si>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</si>
  <si>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</si>
  <si>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</si>
  <si>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</si>
  <si>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</si>
  <si>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</si>
  <si>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</si>
  <si>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</si>
  <si>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</si>
  <si>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</si>
  <si>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</si>
  <si>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</si>
  <si>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</si>
  <si>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</si>
  <si>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</si>
  <si>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</si>
  <si>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</si>
  <si>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</si>
  <si>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</si>
  <si>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</si>
  <si>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</si>
  <si>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</si>
  <si>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</si>
  <si>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</si>
  <si>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</si>
  <si>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</si>
  <si>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</si>
  <si>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</si>
  <si>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</si>
  <si>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</si>
  <si>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</si>
  <si>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</si>
  <si>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</si>
  <si>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</si>
  <si>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</si>
  <si>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</si>
  <si>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</si>
  <si>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</si>
  <si>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</si>
  <si>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</si>
  <si>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</si>
  <si>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</si>
  <si>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</si>
  <si>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</si>
  <si>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</si>
  <si>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</si>
  <si>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</si>
  <si>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</si>
  <si>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</si>
  <si>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</si>
  <si>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</si>
  <si>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</si>
  <si>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</si>
  <si>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</si>
  <si>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</si>
  <si>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</si>
  <si>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</si>
  <si>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</si>
  <si>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</si>
  <si>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</si>
  <si>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</si>
  <si>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</si>
  <si>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</si>
  <si>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</si>
  <si>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</si>
  <si>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</si>
  <si>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</si>
  <si>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</si>
  <si>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</si>
  <si>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</si>
  <si>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</si>
  <si>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</si>
  <si>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</si>
  <si>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</si>
  <si>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</si>
  <si>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</si>
  <si>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</si>
  <si>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</si>
  <si>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</si>
  <si>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</si>
  <si>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</si>
  <si>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</si>
  <si>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</si>
  <si>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</si>
  <si>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</si>
  <si>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</si>
  <si>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</si>
  <si>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</si>
  <si>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</si>
  <si>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</si>
  <si>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</si>
  <si>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</si>
  <si>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</si>
  <si>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</si>
  <si>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</si>
  <si>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</si>
  <si>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</si>
  <si>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</si>
  <si>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</si>
  <si>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</si>
  <si>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</si>
  <si>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</si>
  <si>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</si>
  <si>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</si>
  <si>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</si>
  <si>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</si>
  <si>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</si>
  <si>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</si>
  <si>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</si>
  <si>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</si>
  <si>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</si>
  <si>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</si>
  <si>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</si>
  <si>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</si>
  <si>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</si>
  <si>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</si>
  <si>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</si>
  <si>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</si>
  <si>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</si>
  <si>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</si>
  <si>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</si>
  <si>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</si>
  <si>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</si>
  <si>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</si>
  <si>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</si>
  <si>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</si>
  <si>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</si>
  <si>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</si>
  <si>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</si>
  <si>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</si>
  <si>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</si>
  <si>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</si>
  <si>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</si>
  <si>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</si>
  <si>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</si>
  <si>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</si>
  <si>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</si>
  <si>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</si>
  <si>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</si>
  <si>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</si>
  <si>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</si>
  <si>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</si>
  <si>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</si>
  <si>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</si>
  <si>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</si>
  <si>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</si>
  <si>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</si>
  <si>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</si>
  <si>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</si>
  <si>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</si>
  <si>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</si>
  <si>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</si>
  <si>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</si>
  <si>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</si>
  <si>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</si>
  <si>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</si>
  <si>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</si>
  <si>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</si>
  <si>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</si>
  <si>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</si>
  <si>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</si>
  <si>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</si>
  <si>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</si>
  <si>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</si>
  <si>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</si>
  <si>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</si>
  <si>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</si>
  <si>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</si>
  <si>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</si>
  <si>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</si>
  <si>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</si>
  <si>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</si>
  <si>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</si>
  <si>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</si>
  <si>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</si>
  <si>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</si>
  <si>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</si>
  <si>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</si>
  <si>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</si>
  <si>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</si>
  <si>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</si>
  <si>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</si>
  <si>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</si>
  <si>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</si>
  <si>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</si>
  <si>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</si>
  <si>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</si>
  <si>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</si>
  <si>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</si>
  <si>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</si>
  <si>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</si>
  <si>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</si>
  <si>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</si>
  <si>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</si>
  <si>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</si>
  <si>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</si>
  <si>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</si>
  <si>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</si>
  <si>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</si>
  <si>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</si>
  <si>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</si>
  <si>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</si>
  <si>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</si>
  <si>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</si>
  <si>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</si>
  <si>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</si>
  <si>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</si>
  <si>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</si>
  <si>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</si>
  <si>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</si>
  <si>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</si>
  <si>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</si>
  <si>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</si>
  <si>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</si>
  <si>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</si>
  <si>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</si>
  <si>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</si>
  <si>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</si>
  <si>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</si>
  <si>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</si>
  <si>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</si>
  <si>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</si>
  <si>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</si>
  <si>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</si>
  <si>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</si>
  <si>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</si>
  <si>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</si>
  <si>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</si>
  <si>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</si>
  <si>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</si>
  <si>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</si>
  <si>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</si>
  <si>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</si>
  <si>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</si>
  <si>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</si>
  <si>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</si>
  <si>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</si>
  <si>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</si>
  <si>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</si>
  <si>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</si>
  <si>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</si>
  <si>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</si>
  <si>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</si>
  <si>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</si>
  <si>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</si>
  <si>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</si>
  <si>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</si>
  <si>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</si>
  <si>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</si>
  <si>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</si>
  <si>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</si>
  <si>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</si>
  <si>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</si>
  <si>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</si>
  <si>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</si>
  <si>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</si>
  <si>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</si>
  <si>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</si>
  <si>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</si>
  <si>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</si>
  <si>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</si>
  <si>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</si>
  <si>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</si>
  <si>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</si>
  <si>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</si>
  <si>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</si>
  <si>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</si>
  <si>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</si>
  <si>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</si>
  <si>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</si>
  <si>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</si>
  <si>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</si>
  <si>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</si>
  <si>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</si>
  <si>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</si>
  <si>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</si>
  <si>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</si>
  <si>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</si>
  <si>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</si>
  <si>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</si>
  <si>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</si>
  <si>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</si>
  <si>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</si>
  <si>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</si>
  <si>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</si>
  <si>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</si>
  <si>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</si>
  <si>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</si>
  <si>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</si>
  <si>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</si>
  <si>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</si>
  <si>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</si>
  <si>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</si>
  <si>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</si>
  <si>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</si>
  <si>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</si>
  <si>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</si>
  <si>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</si>
  <si>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</si>
  <si>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</si>
  <si>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</si>
  <si>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</si>
  <si>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</si>
  <si>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</si>
  <si>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</si>
  <si>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</si>
  <si>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</si>
  <si>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</si>
  <si>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</si>
  <si>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</si>
  <si>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</si>
  <si>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</si>
  <si>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</si>
  <si>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</si>
  <si>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</si>
  <si>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</si>
  <si>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</si>
  <si>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</si>
  <si>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</si>
  <si>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</si>
  <si>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</si>
  <si>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</si>
  <si>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</si>
  <si>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</si>
  <si>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</si>
  <si>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</si>
  <si>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</si>
  <si>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</si>
  <si>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</si>
  <si>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</si>
  <si>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</si>
  <si>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</si>
  <si>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</si>
  <si>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</si>
  <si>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</si>
  <si>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</si>
  <si>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</si>
  <si>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</si>
  <si>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</si>
  <si>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</si>
  <si>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</si>
  <si>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</si>
  <si>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</si>
  <si>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</si>
  <si>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</si>
  <si>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</si>
  <si>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</si>
  <si>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</si>
  <si>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</si>
  <si>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</si>
  <si>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</si>
  <si>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</si>
  <si>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</si>
  <si>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</si>
  <si>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</si>
  <si>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</si>
  <si>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</si>
  <si>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</si>
  <si>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</si>
  <si>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</si>
  <si>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</si>
  <si>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</si>
  <si>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</si>
  <si>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</si>
  <si>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</si>
  <si>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</si>
  <si>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</si>
  <si>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</si>
  <si>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</si>
  <si>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</si>
  <si>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</si>
  <si>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</si>
  <si>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</si>
  <si>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</si>
  <si>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</si>
  <si>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</si>
  <si>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</si>
  <si>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</si>
  <si>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</si>
  <si>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</si>
  <si>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</si>
  <si>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</si>
  <si>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</si>
  <si>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</si>
  <si>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</si>
  <si>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</si>
  <si>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</si>
  <si>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</si>
  <si>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</si>
  <si>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</si>
  <si>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</si>
  <si>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</si>
  <si>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</si>
  <si>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</si>
  <si>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</si>
  <si>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</si>
  <si>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</si>
  <si>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</si>
  <si>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</si>
  <si>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</si>
  <si>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</si>
  <si>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</si>
  <si>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</si>
  <si>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</si>
  <si>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</si>
  <si>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</si>
  <si>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</si>
  <si>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</si>
  <si>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</si>
  <si>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</si>
  <si>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</si>
  <si>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</si>
  <si>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</si>
  <si>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</si>
  <si>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</si>
  <si>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</si>
  <si>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</si>
  <si>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</si>
  <si>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</si>
  <si>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</si>
  <si>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</si>
  <si>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</si>
  <si>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</si>
  <si>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</si>
  <si>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</si>
  <si>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</si>
  <si>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</si>
  <si>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</si>
  <si>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</si>
  <si>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</si>
  <si>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</si>
  <si>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</si>
  <si>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</si>
  <si>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</si>
  <si>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</si>
  <si>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</si>
  <si>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</si>
  <si>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</si>
  <si>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</si>
  <si>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</si>
  <si>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</si>
  <si>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</si>
  <si>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</si>
  <si>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</si>
  <si>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</si>
  <si>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</si>
  <si>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</si>
  <si>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</si>
  <si>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</si>
  <si>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</si>
  <si>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</si>
  <si>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</si>
  <si>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</si>
  <si>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</si>
  <si>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</si>
  <si>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</si>
  <si>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</si>
  <si>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</si>
  <si>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</si>
  <si>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</si>
  <si>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</si>
  <si>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</si>
  <si>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</si>
  <si>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</si>
  <si>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</si>
  <si>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</si>
  <si>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</si>
  <si>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</si>
  <si>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</si>
  <si>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</si>
  <si>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</si>
  <si>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</si>
  <si>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</si>
  <si>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</si>
  <si>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</si>
  <si>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</si>
  <si>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</si>
  <si>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</si>
  <si>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</si>
  <si>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</si>
  <si>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</si>
  <si>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</si>
  <si>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</si>
  <si>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</si>
  <si>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</si>
  <si>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</si>
  <si>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</si>
  <si>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</si>
  <si>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</si>
  <si>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</si>
  <si>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</si>
  <si>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</si>
  <si>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</si>
  <si>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</si>
  <si>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</si>
  <si>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</si>
  <si>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</si>
  <si>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</si>
  <si>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</si>
  <si>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</si>
  <si>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</si>
  <si>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</si>
  <si>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</si>
  <si>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</si>
  <si>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</si>
  <si>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</si>
  <si>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</si>
  <si>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</si>
  <si>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</si>
  <si>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</si>
  <si>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</si>
  <si>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</si>
  <si>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</si>
  <si>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</si>
  <si>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</si>
  <si>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</si>
  <si>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</si>
  <si>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</si>
  <si>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</si>
  <si>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</si>
  <si>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</si>
  <si>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</si>
  <si>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</si>
  <si>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</si>
  <si>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</si>
  <si>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</si>
  <si>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</si>
  <si>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</si>
  <si>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</si>
  <si>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</si>
  <si>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</si>
  <si>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</si>
  <si>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</si>
  <si>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</si>
  <si>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</si>
  <si>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</si>
  <si>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</si>
  <si>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</si>
  <si>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</si>
  <si>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</si>
  <si>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</si>
  <si>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</si>
  <si>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</si>
  <si>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</si>
  <si>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</si>
  <si>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</si>
  <si>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</si>
  <si>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</si>
  <si>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</si>
  <si>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</si>
  <si>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</si>
  <si>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</si>
  <si>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</si>
  <si>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</si>
  <si>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</si>
  <si>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</si>
  <si>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</si>
  <si>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</si>
  <si>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</si>
  <si>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</si>
  <si>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</si>
  <si>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</si>
  <si>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</si>
  <si>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</si>
  <si>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</si>
  <si>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</si>
  <si>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</si>
  <si>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</si>
  <si>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</si>
  <si>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</si>
  <si>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</si>
  <si>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</si>
  <si>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</si>
  <si>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</si>
  <si>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</si>
  <si>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</si>
  <si>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</si>
  <si>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</si>
  <si>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</si>
  <si>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</si>
  <si>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</si>
  <si>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</si>
  <si>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</si>
  <si>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</si>
  <si>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</si>
  <si>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</si>
  <si>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</si>
  <si>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</si>
  <si>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</si>
  <si>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</si>
  <si>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</si>
  <si>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</si>
  <si>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</si>
  <si>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</si>
  <si>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</si>
  <si>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</si>
  <si>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</si>
  <si>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</si>
  <si>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</si>
  <si>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</si>
  <si>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</si>
  <si>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</si>
  <si>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</si>
  <si>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</si>
  <si>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</si>
  <si>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</si>
  <si>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</si>
  <si>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</si>
  <si>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</si>
  <si>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</si>
  <si>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</si>
  <si>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</si>
  <si>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</si>
  <si>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</si>
  <si>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</si>
  <si>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</si>
  <si>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</si>
  <si>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</si>
  <si>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</si>
  <si>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</si>
  <si>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</si>
  <si>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</si>
  <si>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</si>
  <si>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</si>
  <si>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</si>
  <si>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</si>
  <si>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</si>
  <si>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</si>
  <si>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</si>
  <si>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</si>
  <si>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</si>
  <si>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</si>
  <si>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</si>
  <si>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</si>
  <si>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</si>
  <si>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</si>
  <si>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</si>
  <si>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</si>
  <si>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</si>
  <si>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</si>
  <si>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</si>
  <si>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</si>
  <si>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</si>
  <si>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</si>
  <si>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</si>
  <si>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</si>
  <si>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</si>
  <si>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</si>
  <si>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</si>
  <si>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</si>
  <si>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</si>
  <si>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</si>
  <si>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</si>
  <si>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</si>
  <si>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</si>
  <si>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</si>
  <si>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</si>
  <si>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</si>
  <si>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</si>
  <si>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</si>
  <si>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</si>
  <si>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</si>
  <si>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</si>
  <si>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</si>
  <si>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</si>
  <si>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</si>
  <si>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</si>
  <si>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</si>
  <si>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</si>
  <si>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</si>
  <si>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</si>
  <si>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</si>
  <si>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</si>
  <si>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</si>
  <si>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</si>
  <si>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</si>
  <si>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</si>
  <si>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</si>
  <si>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</si>
  <si>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</si>
  <si>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</si>
  <si>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</si>
  <si>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</si>
  <si>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</si>
  <si>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</si>
  <si>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</si>
  <si>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</si>
  <si>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</si>
  <si>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</si>
  <si>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</si>
  <si>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</si>
  <si>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</si>
  <si>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</si>
  <si>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</si>
  <si>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</si>
  <si>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</si>
  <si>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</si>
  <si>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</si>
  <si>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</si>
  <si>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</si>
  <si>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</si>
  <si>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</si>
  <si>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</si>
  <si>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</si>
  <si>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</si>
  <si>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</si>
  <si>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</si>
  <si>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</si>
  <si>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</si>
  <si>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</si>
  <si>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</si>
  <si>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</si>
  <si>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</si>
  <si>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</si>
  <si>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</si>
  <si>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</si>
  <si>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</si>
  <si>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</si>
  <si>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</si>
  <si>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</si>
  <si>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</si>
  <si>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</si>
  <si>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</si>
  <si>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</si>
  <si>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</si>
  <si>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</si>
  <si>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</si>
  <si>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</si>
  <si>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</si>
  <si>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</si>
  <si>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</si>
  <si>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</si>
  <si>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</si>
  <si>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</si>
  <si>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</si>
  <si>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</si>
  <si>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</si>
  <si>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</si>
  <si>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</si>
  <si>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</si>
  <si>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</si>
  <si>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</si>
  <si>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</si>
  <si>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</si>
  <si>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</si>
  <si>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</si>
  <si>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</si>
  <si>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</si>
  <si>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</si>
  <si>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</si>
  <si>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</si>
  <si>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</si>
  <si>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</si>
  <si>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</si>
  <si>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</si>
  <si>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</si>
  <si>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</si>
  <si>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</si>
  <si>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</si>
  <si>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</si>
  <si>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</si>
  <si>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</si>
  <si>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</si>
  <si>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</si>
  <si>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</si>
  <si>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</si>
  <si>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</si>
  <si>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</si>
  <si>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</si>
  <si>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</si>
  <si>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</si>
  <si>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</si>
  <si>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</si>
  <si>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</si>
  <si>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</si>
  <si>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</si>
  <si>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</si>
  <si>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</si>
  <si>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</si>
  <si>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</si>
  <si>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</si>
  <si>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</si>
  <si>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</si>
  <si>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</si>
  <si>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</si>
  <si>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</si>
  <si>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</si>
  <si>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</si>
  <si>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</si>
  <si>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</si>
  <si>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</si>
  <si>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</si>
  <si>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</si>
  <si>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</si>
  <si>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</si>
  <si>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</si>
  <si>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</si>
  <si>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</si>
  <si>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</si>
  <si>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</si>
  <si>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</si>
  <si>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</si>
  <si>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</si>
  <si>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</si>
  <si>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</si>
  <si>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</si>
  <si>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</si>
  <si>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</si>
  <si>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</si>
  <si>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</si>
  <si>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</si>
  <si>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</si>
  <si>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</si>
  <si>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</si>
  <si>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</si>
  <si>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</si>
  <si>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</si>
  <si>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</si>
  <si>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</si>
  <si>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</si>
  <si>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</si>
  <si>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</si>
  <si>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</si>
  <si>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</si>
  <si>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</si>
  <si>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</si>
  <si>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</si>
  <si>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</si>
  <si>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</si>
  <si>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</si>
  <si>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</si>
  <si>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</si>
  <si>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</si>
  <si>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</si>
  <si>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</si>
  <si>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</si>
  <si>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</si>
  <si>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</si>
  <si>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</si>
  <si>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</si>
  <si>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</si>
  <si>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</si>
  <si>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</si>
  <si>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</si>
  <si>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</si>
  <si>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</si>
  <si>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</si>
  <si>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</si>
  <si>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</si>
  <si>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</si>
  <si>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</si>
  <si>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</si>
  <si>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</si>
  <si>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</si>
  <si>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</si>
  <si>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</si>
  <si>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</si>
  <si>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</si>
  <si>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</si>
  <si>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</si>
  <si>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</si>
  <si>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</si>
  <si>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</si>
  <si>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</si>
  <si>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</si>
  <si>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</si>
  <si>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</si>
  <si>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</si>
  <si>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</si>
  <si>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</si>
  <si>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</si>
  <si>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</si>
  <si>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</si>
  <si>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</si>
  <si>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</si>
  <si>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</si>
  <si>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</si>
  <si>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</si>
  <si>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</si>
  <si>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</si>
  <si>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</si>
  <si>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</si>
  <si>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</si>
  <si>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</si>
  <si>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</si>
  <si>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</si>
  <si>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</si>
  <si>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</si>
  <si>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</si>
  <si>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</si>
  <si>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</si>
  <si>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</si>
  <si>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</si>
  <si>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</si>
  <si>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</si>
  <si>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</si>
  <si>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</si>
  <si>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</si>
  <si>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</si>
  <si>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</si>
  <si>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</si>
  <si>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</si>
  <si>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</si>
  <si>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</si>
  <si>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</si>
  <si>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</si>
  <si>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</si>
  <si>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</si>
  <si>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</si>
  <si>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</si>
  <si>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</si>
  <si>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</si>
  <si>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</si>
  <si>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</si>
  <si>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</si>
  <si>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</si>
  <si>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</si>
  <si>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</si>
  <si>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</si>
  <si>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</si>
  <si>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</si>
  <si>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</si>
  <si>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</si>
  <si>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</si>
  <si>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</si>
  <si>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</si>
  <si>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</si>
  <si>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</si>
  <si>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</si>
  <si>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</si>
  <si>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</si>
  <si>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</si>
  <si>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</si>
  <si>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</si>
  <si>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</si>
  <si>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</si>
  <si>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</si>
  <si>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</si>
  <si>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</si>
  <si>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</si>
  <si>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</si>
  <si>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</si>
  <si>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</si>
  <si>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</si>
  <si>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</si>
  <si>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</si>
  <si>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</si>
  <si>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</si>
  <si>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</si>
  <si>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</si>
  <si>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</si>
  <si>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</si>
  <si>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</si>
  <si>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</si>
  <si>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</si>
  <si>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</si>
  <si>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</si>
  <si>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</si>
  <si>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</si>
  <si>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</si>
  <si>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</si>
  <si>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</si>
  <si>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</si>
  <si>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</si>
  <si>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</si>
  <si>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</si>
  <si>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</si>
  <si>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</si>
  <si>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</si>
  <si>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</si>
  <si>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</si>
  <si>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</si>
  <si>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</si>
  <si>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</si>
  <si>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</si>
  <si>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</si>
  <si>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</si>
  <si>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</si>
  <si>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</si>
  <si>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</si>
  <si>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</si>
  <si>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</si>
  <si>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</si>
  <si>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</si>
  <si>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</si>
  <si>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</si>
  <si>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</si>
  <si>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</si>
  <si>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</si>
  <si>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</si>
  <si>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</si>
  <si>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</si>
  <si>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</si>
  <si>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</si>
  <si>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</si>
  <si>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</si>
  <si>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</si>
  <si>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</si>
  <si>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</si>
  <si>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</si>
  <si>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</si>
  <si>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</si>
  <si>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</si>
  <si>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</si>
  <si>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</si>
  <si>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</si>
  <si>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</si>
  <si>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</si>
  <si>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</si>
  <si>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</si>
  <si>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</si>
  <si>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</si>
  <si>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</si>
  <si>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</si>
  <si>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</si>
  <si>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</si>
  <si>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</si>
  <si>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</si>
  <si>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</si>
  <si>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</si>
  <si>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</si>
  <si>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</si>
  <si>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</si>
  <si>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</si>
  <si>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</si>
  <si>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</si>
  <si>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</si>
  <si>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</si>
  <si>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</si>
  <si>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</si>
  <si>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</si>
  <si>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</si>
  <si>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</si>
  <si>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</si>
  <si>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</si>
  <si>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</si>
  <si>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</si>
  <si>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</si>
  <si>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</si>
  <si>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</si>
  <si>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</si>
  <si>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</si>
  <si>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</si>
  <si>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</si>
  <si>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</si>
  <si>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</si>
  <si>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</si>
  <si>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</si>
  <si>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</si>
  <si>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</si>
  <si>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</si>
  <si>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</si>
  <si>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</si>
  <si>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</si>
  <si>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</si>
  <si>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</si>
  <si>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</si>
  <si>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</si>
  <si>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</si>
  <si>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</si>
  <si>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</si>
  <si>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</si>
  <si>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</si>
  <si>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</si>
  <si>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</si>
  <si>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</si>
  <si>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</si>
  <si>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</si>
  <si>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</si>
  <si>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</si>
  <si>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</si>
  <si>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</si>
  <si>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</si>
  <si>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</si>
  <si>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</si>
  <si>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</si>
  <si>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</si>
  <si>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</si>
  <si>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</si>
  <si>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</si>
  <si>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</si>
  <si>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</si>
  <si>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</si>
  <si>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</si>
  <si>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</si>
  <si>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</si>
  <si>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</si>
  <si>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</si>
  <si>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</si>
  <si>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</si>
  <si>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</si>
  <si>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</si>
  <si>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</si>
  <si>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</si>
  <si>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</si>
  <si>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</si>
  <si>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</si>
  <si>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</si>
  <si>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</si>
  <si>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</si>
  <si>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</si>
  <si>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</si>
  <si>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</si>
  <si>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</si>
  <si>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</si>
  <si>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</si>
  <si>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</si>
  <si>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</si>
  <si>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</si>
  <si>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</si>
  <si>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</si>
  <si>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</si>
  <si>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</si>
  <si>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</si>
  <si>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</si>
  <si>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</si>
  <si>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</si>
  <si>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</si>
  <si>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</si>
  <si>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</si>
  <si>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</si>
  <si>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</si>
  <si>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</si>
  <si>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</si>
  <si>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</si>
  <si>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</si>
  <si>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</si>
  <si>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</si>
  <si>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</si>
  <si>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</si>
  <si>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</si>
  <si>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</si>
  <si>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</si>
  <si>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</si>
  <si>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</si>
  <si>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</si>
  <si>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</si>
  <si>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</si>
  <si>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</si>
  <si>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</si>
  <si>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</si>
  <si>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</si>
  <si>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</si>
  <si>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</si>
  <si>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</si>
  <si>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</si>
  <si>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</si>
  <si>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</si>
  <si>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</si>
  <si>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</si>
  <si>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</si>
  <si>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</si>
  <si>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</si>
  <si>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</si>
  <si>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</si>
  <si>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</si>
  <si>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</si>
  <si>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</si>
  <si>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</si>
  <si>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</si>
  <si>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</si>
  <si>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</si>
  <si>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</si>
  <si>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</si>
  <si>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</si>
  <si>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</si>
  <si>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</si>
  <si>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</si>
  <si>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</si>
  <si>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</si>
  <si>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</si>
  <si>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</si>
  <si>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</si>
  <si>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</si>
  <si>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</si>
  <si>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</si>
  <si>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</si>
  <si>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</si>
  <si>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</si>
  <si>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</si>
  <si>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</si>
  <si>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</si>
  <si>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</si>
  <si>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</si>
  <si>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</si>
  <si>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</si>
  <si>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</si>
  <si>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</si>
  <si>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</si>
  <si>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</si>
  <si>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</si>
  <si>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</si>
  <si>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</si>
  <si>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</si>
  <si>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</si>
  <si>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</si>
  <si>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</si>
  <si>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</si>
  <si>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</si>
  <si>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</si>
  <si>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</si>
  <si>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</si>
  <si>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</si>
  <si>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</si>
  <si>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</si>
  <si>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</si>
  <si>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</si>
  <si>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</si>
  <si>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</si>
  <si>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</si>
  <si>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</si>
  <si>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</si>
  <si>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</si>
  <si>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</si>
  <si>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</si>
  <si>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</si>
  <si>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</si>
  <si>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</si>
  <si>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</si>
  <si>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</si>
  <si>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</si>
  <si>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</si>
  <si>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</si>
  <si>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</si>
  <si>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</si>
  <si>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</si>
  <si>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</si>
  <si>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</si>
  <si>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</si>
  <si>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</si>
  <si>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</si>
  <si>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</si>
  <si>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</si>
  <si>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</si>
  <si>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</si>
  <si>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</si>
  <si>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</si>
  <si>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</si>
  <si>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</si>
  <si>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</si>
  <si>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</si>
  <si>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</si>
  <si>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</si>
  <si>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</si>
  <si>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</si>
  <si>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</si>
  <si>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</si>
  <si>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</si>
  <si>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</si>
  <si>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</si>
  <si>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</si>
  <si>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</si>
  <si>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</si>
  <si>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</si>
  <si>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</si>
  <si>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</si>
  <si>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</si>
  <si>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</si>
  <si>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</si>
  <si>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</si>
  <si>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</si>
  <si>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</si>
  <si>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</si>
  <si>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</si>
  <si>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</si>
  <si>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</si>
  <si>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</si>
  <si>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</si>
  <si>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</si>
  <si>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</si>
  <si>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</si>
  <si>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</si>
  <si>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</si>
  <si>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</si>
  <si>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</si>
  <si>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</si>
  <si>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</si>
  <si>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</si>
  <si>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</si>
  <si>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</si>
  <si>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</si>
  <si>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</si>
  <si>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</si>
  <si>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</si>
  <si>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</si>
  <si>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</si>
  <si>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</si>
  <si>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</si>
  <si>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</si>
  <si>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</si>
  <si>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</si>
  <si>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</si>
  <si>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</si>
  <si>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</si>
  <si>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</si>
  <si>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</si>
  <si>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</si>
  <si>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</si>
  <si>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</si>
  <si>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</si>
  <si>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</si>
  <si>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</si>
  <si>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</si>
  <si>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</si>
  <si>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</si>
  <si>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</si>
  <si>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</si>
  <si>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</si>
  <si>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</si>
  <si>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</si>
  <si>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</si>
  <si>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</si>
  <si>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</si>
  <si>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</si>
  <si>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</si>
  <si>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</si>
  <si>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</si>
  <si>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</si>
  <si>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</si>
  <si>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</si>
  <si>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</si>
  <si>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</si>
  <si>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</si>
  <si>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</si>
  <si>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</si>
  <si>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</si>
  <si>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</si>
  <si>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</si>
  <si>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</si>
  <si>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</si>
  <si>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</si>
  <si>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</si>
  <si>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</si>
  <si>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</si>
  <si>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</si>
  <si>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</si>
  <si>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</si>
  <si>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</si>
  <si>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</si>
  <si>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</si>
  <si>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</si>
  <si>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</si>
  <si>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</si>
  <si>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</si>
  <si>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</si>
  <si>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</si>
  <si>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</si>
  <si>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</si>
  <si>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</si>
  <si>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</si>
  <si>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</si>
  <si>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</si>
  <si>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</si>
  <si>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</si>
  <si>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</si>
  <si>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</si>
  <si>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</si>
  <si>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</si>
  <si>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</si>
  <si>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</si>
  <si>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</si>
  <si>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</si>
  <si>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</si>
  <si>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</si>
  <si>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</si>
  <si>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</si>
  <si>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</si>
  <si>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</si>
  <si>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</si>
  <si>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</si>
  <si>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</si>
  <si>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</si>
  <si>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</si>
  <si>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</si>
  <si>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</si>
  <si>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</si>
  <si>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</si>
  <si>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</si>
  <si>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</si>
  <si>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</si>
  <si>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</si>
  <si>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</si>
  <si>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</si>
  <si>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</si>
  <si>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</si>
  <si>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</si>
  <si>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</si>
  <si>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</si>
  <si>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</si>
  <si>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</si>
  <si>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</si>
  <si>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</si>
  <si>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</si>
  <si>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</si>
  <si>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</si>
  <si>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</si>
  <si>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</si>
  <si>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</si>
  <si>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</si>
  <si>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</si>
  <si>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</si>
  <si>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</si>
  <si>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</si>
  <si>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</si>
  <si>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</si>
  <si>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</si>
  <si>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</si>
  <si>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</si>
  <si>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</si>
  <si>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</si>
  <si>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</si>
  <si>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</si>
  <si>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</si>
  <si>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</si>
  <si>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</si>
  <si>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</si>
  <si>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</si>
  <si>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</si>
  <si>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</si>
  <si>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</si>
  <si>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</si>
  <si>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</si>
  <si>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</si>
  <si>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</si>
  <si>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</si>
  <si>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</si>
  <si>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</si>
  <si>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</si>
  <si>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</si>
  <si>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</si>
  <si>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</si>
  <si>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</si>
  <si>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</si>
  <si>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</si>
  <si>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</si>
  <si>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</si>
  <si>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</si>
  <si>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</si>
  <si>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</si>
  <si>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</si>
  <si>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</si>
  <si>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</si>
  <si>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</si>
  <si>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</si>
  <si>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</si>
  <si>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</si>
  <si>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</si>
  <si>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</si>
  <si>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</si>
  <si>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</si>
  <si>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</si>
  <si>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</si>
  <si>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</si>
  <si>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</si>
  <si>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</si>
  <si>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</si>
  <si>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</si>
  <si>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</si>
  <si>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</si>
  <si>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</si>
  <si>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</si>
  <si>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</si>
  <si>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</si>
  <si>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</si>
  <si>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</si>
  <si>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</si>
  <si>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</si>
  <si>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</si>
  <si>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</si>
  <si>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</si>
  <si>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</si>
  <si>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</si>
  <si>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</si>
  <si>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</si>
  <si>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</si>
  <si>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</si>
  <si>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</si>
  <si>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</si>
  <si>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</si>
  <si>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</si>
  <si>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</si>
  <si>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</si>
  <si>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</si>
  <si>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</si>
  <si>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</si>
  <si>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</si>
  <si>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</si>
  <si>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</si>
  <si>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</si>
  <si>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</si>
  <si>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</si>
  <si>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</si>
  <si>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</si>
  <si>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</si>
  <si>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</si>
  <si>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</si>
  <si>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</si>
  <si>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</si>
  <si>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</si>
  <si>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</si>
  <si>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</si>
  <si>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</si>
  <si>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</si>
  <si>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</si>
  <si>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</si>
  <si>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</si>
  <si>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</si>
  <si>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</si>
  <si>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</si>
  <si>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</si>
  <si>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</si>
  <si>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</si>
  <si>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</si>
  <si>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</si>
  <si>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</si>
  <si>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</si>
  <si>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</si>
  <si>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</si>
  <si>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</si>
  <si>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</si>
  <si>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</si>
  <si>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</si>
  <si>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</si>
  <si>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</si>
  <si>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</si>
  <si>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</si>
  <si>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</si>
  <si>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</si>
  <si>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</si>
  <si>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</si>
  <si>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</si>
  <si>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</si>
  <si>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</si>
  <si>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</si>
  <si>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</si>
  <si>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</si>
  <si>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</si>
  <si>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</si>
  <si>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</si>
  <si>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</si>
  <si>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</si>
  <si>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</si>
  <si>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</si>
  <si>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</si>
  <si>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</si>
  <si>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</si>
  <si>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</si>
  <si>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</si>
  <si>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</si>
  <si>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</si>
  <si>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</si>
  <si>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</si>
  <si>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</si>
  <si>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</si>
  <si>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</si>
  <si>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</si>
  <si>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</si>
  <si>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</si>
  <si>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</si>
  <si>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</si>
  <si>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</si>
  <si>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</si>
  <si>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</si>
  <si>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</si>
  <si>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</si>
  <si>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</si>
  <si>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</si>
  <si>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</si>
  <si>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</si>
  <si>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</si>
  <si>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</si>
  <si>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</si>
  <si>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</si>
  <si>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</si>
  <si>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</si>
  <si>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</si>
  <si>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</si>
  <si>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</si>
  <si>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</si>
  <si>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</si>
  <si>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</si>
  <si>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</si>
  <si>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</si>
  <si>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</si>
  <si>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</si>
  <si>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</si>
  <si>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</si>
  <si>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</si>
  <si>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</si>
  <si>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</si>
  <si>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</si>
  <si>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</si>
  <si>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</si>
  <si>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</si>
  <si>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</si>
  <si>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</si>
  <si>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</si>
  <si>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</si>
  <si>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</si>
  <si>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</si>
  <si>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</si>
  <si>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</si>
  <si>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</si>
  <si>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</si>
  <si>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</si>
  <si>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</si>
  <si>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</si>
  <si>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</si>
  <si>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</si>
  <si>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</si>
  <si>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</si>
  <si>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</si>
  <si>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</si>
  <si>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</si>
  <si>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</si>
  <si>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</si>
  <si>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</si>
  <si>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</si>
  <si>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</si>
  <si>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</si>
  <si>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</si>
  <si>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</si>
  <si>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</si>
  <si>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</si>
  <si>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</si>
  <si>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</si>
  <si>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</si>
  <si>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</si>
  <si>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</si>
  <si>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</si>
  <si>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</si>
  <si>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</si>
  <si>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</si>
  <si>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</si>
  <si>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</si>
  <si>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</si>
  <si>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</si>
  <si>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</si>
  <si>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</si>
  <si>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</si>
  <si>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</si>
  <si>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</si>
  <si>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</si>
  <si>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</si>
  <si>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</si>
  <si>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</si>
  <si>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</si>
  <si>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</si>
  <si>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</si>
  <si>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</si>
  <si>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</si>
  <si>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</si>
  <si>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</si>
  <si>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</si>
  <si>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</si>
  <si>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</si>
  <si>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</si>
  <si>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</si>
  <si>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</si>
  <si>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</si>
  <si>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</si>
  <si>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</si>
  <si>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</si>
  <si>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</si>
  <si>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</si>
  <si>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</si>
  <si>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</si>
  <si>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</si>
  <si>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</si>
  <si>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</si>
  <si>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</si>
  <si>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</si>
  <si>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</si>
  <si>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</si>
  <si>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</si>
  <si>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</si>
  <si>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</si>
  <si>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</si>
  <si>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</si>
  <si>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</si>
  <si>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</si>
  <si>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</si>
  <si>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</si>
  <si>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</si>
  <si>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</si>
  <si>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</si>
  <si>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</si>
  <si>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</si>
  <si>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</si>
  <si>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</si>
  <si>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</si>
  <si>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</si>
  <si>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</si>
  <si>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</si>
  <si>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</si>
  <si>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</si>
  <si>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</si>
  <si>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</si>
  <si>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</si>
  <si>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</si>
  <si>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</si>
  <si>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</si>
  <si>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</si>
  <si>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</si>
  <si>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</si>
  <si>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</si>
  <si>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</si>
  <si>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</si>
  <si>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</si>
  <si>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</si>
  <si>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</si>
  <si>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</si>
  <si>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</si>
  <si>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</si>
  <si>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</si>
  <si>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</si>
  <si>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</si>
  <si>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</si>
  <si>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</si>
  <si>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</si>
  <si>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</si>
  <si>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</si>
  <si>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</si>
  <si>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</si>
  <si>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</si>
  <si>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</si>
  <si>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</si>
  <si>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</si>
  <si>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</si>
  <si>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</si>
  <si>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</si>
  <si>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</si>
  <si>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</si>
  <si>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</si>
  <si>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</si>
  <si>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</si>
  <si>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</si>
  <si>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</si>
  <si>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</si>
  <si>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</si>
  <si>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</si>
  <si>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</si>
  <si>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</si>
  <si>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</si>
  <si>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</si>
  <si>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</si>
  <si>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</si>
  <si>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</si>
  <si>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</si>
  <si>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</si>
  <si>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</si>
  <si>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</si>
  <si>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</si>
  <si>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</si>
  <si>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</si>
  <si>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</si>
  <si>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</si>
  <si>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</si>
  <si>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</si>
  <si>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</si>
  <si>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</si>
  <si>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</si>
  <si>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</si>
  <si>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</si>
  <si>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</si>
  <si>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</si>
  <si>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</si>
  <si>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</si>
  <si>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</si>
  <si>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</si>
  <si>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</si>
  <si>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</si>
  <si>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</si>
  <si>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</si>
  <si>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</si>
  <si>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</si>
  <si>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</si>
  <si>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</si>
  <si>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</si>
  <si>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</si>
  <si>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</si>
  <si>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</si>
  <si>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</si>
  <si>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</si>
  <si>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</si>
  <si>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</si>
  <si>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</si>
  <si>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</si>
  <si>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</si>
  <si>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</si>
  <si>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</si>
  <si>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</si>
  <si>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</si>
  <si>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</si>
  <si>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</si>
  <si>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</si>
  <si>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</si>
  <si>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</si>
  <si>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</si>
  <si>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</si>
  <si>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</si>
  <si>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</si>
  <si>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</si>
  <si>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</si>
  <si>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</si>
  <si>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</si>
  <si>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</si>
  <si>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</si>
  <si>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</si>
  <si>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</si>
  <si>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</si>
  <si>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</si>
  <si>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</si>
  <si>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</si>
  <si>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</si>
  <si>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</si>
  <si>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</si>
  <si>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</si>
  <si>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</si>
  <si>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</si>
  <si>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</si>
  <si>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</si>
  <si>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</si>
  <si>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</si>
  <si>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</si>
  <si>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</si>
  <si>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</si>
  <si>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</si>
  <si>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</si>
  <si>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</si>
  <si>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</si>
  <si>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</si>
  <si>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</si>
  <si>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</si>
  <si>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</si>
  <si>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</si>
  <si>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</si>
  <si>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</si>
  <si>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</si>
  <si>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</si>
  <si>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</si>
  <si>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</si>
  <si>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</si>
  <si>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</si>
  <si>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</si>
  <si>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</si>
  <si>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</si>
  <si>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</si>
  <si>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</si>
  <si>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</si>
  <si>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</si>
  <si>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</si>
  <si>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</si>
  <si>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</si>
  <si>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</si>
  <si>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</si>
  <si>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</si>
  <si>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</si>
  <si>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</si>
  <si>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</si>
  <si>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</si>
  <si>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</si>
  <si>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</si>
  <si>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</si>
  <si>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</si>
  <si>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</si>
  <si>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</si>
  <si>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</si>
  <si>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</si>
  <si>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</si>
  <si>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</si>
  <si>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</si>
  <si>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</si>
  <si>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</si>
  <si>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</si>
  <si>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</si>
  <si>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</si>
  <si>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</si>
  <si>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</si>
  <si>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</si>
  <si>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</si>
  <si>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</si>
  <si>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</si>
  <si>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</si>
  <si>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</si>
  <si>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</si>
  <si>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</si>
  <si>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</si>
  <si>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</si>
  <si>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</si>
  <si>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</si>
  <si>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</si>
  <si>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</si>
  <si>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</si>
  <si>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</si>
  <si>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</si>
  <si>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</si>
  <si>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</si>
  <si>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</si>
  <si>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</si>
  <si>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</si>
  <si>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</si>
  <si>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</si>
  <si>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</si>
  <si>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</si>
  <si>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</si>
  <si>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</si>
  <si>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</si>
  <si>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</si>
  <si>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</si>
  <si>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</si>
  <si>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</si>
  <si>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</si>
  <si>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</si>
  <si>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</si>
  <si>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</si>
  <si>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</si>
  <si>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</si>
  <si>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</si>
  <si>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</si>
  <si>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</si>
  <si>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</si>
  <si>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</si>
  <si>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</si>
  <si>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</si>
  <si>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</si>
  <si>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</si>
  <si>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</si>
  <si>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</si>
  <si>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</si>
  <si>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</si>
  <si>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</si>
  <si>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</si>
  <si>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</si>
  <si>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</si>
  <si>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</si>
  <si>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</si>
  <si>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</si>
  <si>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</si>
  <si>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</si>
  <si>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</si>
  <si>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</si>
  <si>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</si>
  <si>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</si>
  <si>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</si>
  <si>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</si>
  <si>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</si>
  <si>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</si>
  <si>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</si>
  <si>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</si>
  <si>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</si>
  <si>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</si>
  <si>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</si>
  <si>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</si>
  <si>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</si>
  <si>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</si>
  <si>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</si>
  <si>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</si>
  <si>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</si>
  <si>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</si>
  <si>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</si>
  <si>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</si>
  <si>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</si>
  <si>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</si>
  <si>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</si>
  <si>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</si>
  <si>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</si>
  <si>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</si>
  <si>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</si>
  <si>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</si>
  <si>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</si>
  <si>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</si>
  <si>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</si>
  <si>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</si>
  <si>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</si>
  <si>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</si>
  <si>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</si>
  <si>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</si>
  <si>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</si>
  <si>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</si>
  <si>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</si>
  <si>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</si>
  <si>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</si>
  <si>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</si>
  <si>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</si>
  <si>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</si>
  <si>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</si>
  <si>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</si>
  <si>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</si>
  <si>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</si>
  <si>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</si>
  <si>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</si>
  <si>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</si>
  <si>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</si>
  <si>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</si>
  <si>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</si>
  <si>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</si>
  <si>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</si>
  <si>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</si>
  <si>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</si>
  <si>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</si>
  <si>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</si>
  <si>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</si>
  <si>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</si>
  <si>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</si>
  <si>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</si>
  <si>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</si>
  <si>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</si>
  <si>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</si>
  <si>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</si>
  <si>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</si>
  <si>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</si>
  <si>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</si>
  <si>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</si>
  <si>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</si>
  <si>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</si>
  <si>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</si>
  <si>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</si>
  <si>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</si>
  <si>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</si>
  <si>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</si>
  <si>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</si>
  <si>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</si>
  <si>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</si>
  <si>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</si>
  <si>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</si>
  <si>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</si>
  <si>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</si>
  <si>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</si>
  <si>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</si>
  <si>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</si>
  <si>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</si>
  <si>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</si>
  <si>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</si>
  <si>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</si>
  <si>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</si>
  <si>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</si>
  <si>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</si>
  <si>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</si>
  <si>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</si>
  <si>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</si>
  <si>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</si>
  <si>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</si>
  <si>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</si>
  <si>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</si>
  <si>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</si>
  <si>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</si>
  <si>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</si>
  <si>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</si>
  <si>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</si>
  <si>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</si>
  <si>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</si>
  <si>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</si>
  <si>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</si>
  <si>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</si>
  <si>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</si>
  <si>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</si>
  <si>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</si>
  <si>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</si>
  <si>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</si>
  <si>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</si>
  <si>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</si>
  <si>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</si>
  <si>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</si>
  <si>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</si>
  <si>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</si>
  <si>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</si>
  <si>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</si>
  <si>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</si>
  <si>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</si>
  <si>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</si>
  <si>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</si>
  <si>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</si>
  <si>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</si>
  <si>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</si>
  <si>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</si>
  <si>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</si>
  <si>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</si>
  <si>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</si>
  <si>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</si>
  <si>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</si>
  <si>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</si>
  <si>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</si>
  <si>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</si>
  <si>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</si>
  <si>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</si>
  <si>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</si>
  <si>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</si>
  <si>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</si>
  <si>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</si>
  <si>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</si>
  <si>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</si>
  <si>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</si>
  <si>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</si>
  <si>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</si>
  <si>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</si>
  <si>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</si>
  <si>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</si>
  <si>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</si>
  <si>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</si>
  <si>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</si>
  <si>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</si>
  <si>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</si>
  <si>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</si>
  <si>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</si>
  <si>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</si>
  <si>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</si>
  <si>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</si>
  <si>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</si>
  <si>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</si>
  <si>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</si>
  <si>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</si>
  <si>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</si>
  <si>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</si>
  <si>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</si>
  <si>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</si>
  <si>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</si>
  <si>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</si>
  <si>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</si>
  <si>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</si>
  <si>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</si>
  <si>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</si>
  <si>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</si>
  <si>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</si>
  <si>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</si>
  <si>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</si>
  <si>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</si>
  <si>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</si>
  <si>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</si>
  <si>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</si>
  <si>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</si>
  <si>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</si>
  <si>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</si>
  <si>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</si>
  <si>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</si>
  <si>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</si>
  <si>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</si>
  <si>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</si>
  <si>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</si>
  <si>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</si>
  <si>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</si>
  <si>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</si>
  <si>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</si>
  <si>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</si>
  <si>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</si>
  <si>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</si>
  <si>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</si>
  <si>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</si>
  <si>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</si>
  <si>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</si>
  <si>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</si>
  <si>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</si>
  <si>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</si>
  <si>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</si>
  <si>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</si>
  <si>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</si>
  <si>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</si>
  <si>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</si>
  <si>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</si>
  <si>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</si>
  <si>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</si>
  <si>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</si>
  <si>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</si>
  <si>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</si>
  <si>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</si>
  <si>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</si>
  <si>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</si>
  <si>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</si>
  <si>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</si>
  <si>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</si>
  <si>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</si>
  <si>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</si>
  <si>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</si>
  <si>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</si>
  <si>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</si>
  <si>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</si>
  <si>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</si>
  <si>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</si>
  <si>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</si>
  <si>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</si>
  <si>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</si>
  <si>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</si>
  <si>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</si>
  <si>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</si>
  <si>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</si>
  <si>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</si>
  <si>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</si>
  <si>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</si>
  <si>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</si>
  <si>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</si>
  <si>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</si>
  <si>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</si>
  <si>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</si>
  <si>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</si>
  <si>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</si>
  <si>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</si>
  <si>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</si>
  <si>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</si>
  <si>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</si>
  <si>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</si>
  <si>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</si>
  <si>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</si>
  <si>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</si>
  <si>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</si>
  <si>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</si>
  <si>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</si>
  <si>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</si>
  <si>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</si>
  <si>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</si>
  <si>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</si>
  <si>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</si>
  <si>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</si>
  <si>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</si>
  <si>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</si>
  <si>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</si>
  <si>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</si>
  <si>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</si>
  <si>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</si>
  <si>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</si>
  <si>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</si>
  <si>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</si>
  <si>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</si>
  <si>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</si>
  <si>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</si>
  <si>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</si>
  <si>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</si>
  <si>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</si>
  <si>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</si>
  <si>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</si>
  <si>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</si>
  <si>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</si>
  <si>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</si>
  <si>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</si>
  <si>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</si>
  <si>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</si>
  <si>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</si>
  <si>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</si>
  <si>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</si>
  <si>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</si>
  <si>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</si>
  <si>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</si>
  <si>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</si>
  <si>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</si>
  <si>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</si>
  <si>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</si>
  <si>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</si>
  <si>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</si>
  <si>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</si>
  <si>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</si>
  <si>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</si>
  <si>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</si>
  <si>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</si>
  <si>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</si>
  <si>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</si>
  <si>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</si>
  <si>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</si>
  <si>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</si>
  <si>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</si>
  <si>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</si>
  <si>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</si>
  <si>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</si>
  <si>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</si>
  <si>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</si>
  <si>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</si>
  <si>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</si>
  <si>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</si>
  <si>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</si>
  <si>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</si>
  <si>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</si>
  <si>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</si>
  <si>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</si>
  <si>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</si>
  <si>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</si>
  <si>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</si>
  <si>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</si>
  <si>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</si>
  <si>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</si>
  <si>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</si>
  <si>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</si>
  <si>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</si>
  <si>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</si>
  <si>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</si>
  <si>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</si>
  <si>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</si>
  <si>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</si>
  <si>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</si>
  <si>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</si>
  <si>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</si>
  <si>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</si>
  <si>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</si>
  <si>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</si>
  <si>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</si>
  <si>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</si>
  <si>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</si>
  <si>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</si>
  <si>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</si>
  <si>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</si>
  <si>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</si>
  <si>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</si>
  <si>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</si>
  <si>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</si>
  <si>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</si>
  <si>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</si>
  <si>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</si>
  <si>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</si>
  <si>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</si>
  <si>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</si>
  <si>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</si>
  <si>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</si>
  <si>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</si>
  <si>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</si>
  <si>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</si>
  <si>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</si>
  <si>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</si>
  <si>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</si>
  <si>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</si>
  <si>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</si>
  <si>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</si>
  <si>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</si>
  <si>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</si>
  <si>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</si>
  <si>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</si>
  <si>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</si>
  <si>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</si>
  <si>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</si>
  <si>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</si>
  <si>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</si>
  <si>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</si>
  <si>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</si>
  <si>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</si>
  <si>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</si>
  <si>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</si>
  <si>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</si>
  <si>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</si>
  <si>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</si>
  <si>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</si>
  <si>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</si>
  <si>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</si>
  <si>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</si>
  <si>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</si>
  <si>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</si>
  <si>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</si>
  <si>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</si>
  <si>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</si>
  <si>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</si>
  <si>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</si>
  <si>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</si>
  <si>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</si>
  <si>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</si>
  <si>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</si>
  <si>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</si>
  <si>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</si>
  <si>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</si>
  <si>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</si>
  <si>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</si>
  <si>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</si>
  <si>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</si>
  <si>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</si>
  <si>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</si>
  <si>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</si>
  <si>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</si>
  <si>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</si>
  <si>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</si>
  <si>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</si>
  <si>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</si>
  <si>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</si>
  <si>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</si>
  <si>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</si>
  <si>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</si>
  <si>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</si>
  <si>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</si>
  <si>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</si>
  <si>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</si>
  <si>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</si>
  <si>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</si>
  <si>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</si>
  <si>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</si>
  <si>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</si>
  <si>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</si>
  <si>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</si>
  <si>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</si>
  <si>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</si>
  <si>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</si>
  <si>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</si>
  <si>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</si>
  <si>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</si>
  <si>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</si>
  <si>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</si>
  <si>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</si>
  <si>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</si>
  <si>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</si>
  <si>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</si>
  <si>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</si>
  <si>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</si>
  <si>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</si>
  <si>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</si>
  <si>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</si>
  <si>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</si>
  <si>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</si>
  <si>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</si>
  <si>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</si>
  <si>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</si>
  <si>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</si>
  <si>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</si>
  <si>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</si>
  <si>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</si>
  <si>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</si>
  <si>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</si>
  <si>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</si>
  <si>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</si>
  <si>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</si>
  <si>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</si>
  <si>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</si>
  <si>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</si>
  <si>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</si>
  <si>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</si>
  <si>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</si>
  <si>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</si>
  <si>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</si>
  <si>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</si>
  <si>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</si>
  <si>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</si>
  <si>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</si>
  <si>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</si>
  <si>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</si>
  <si>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</si>
  <si>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</si>
  <si>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</si>
  <si>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</si>
  <si>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</si>
  <si>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</si>
  <si>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</si>
  <si>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</si>
  <si>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</si>
  <si>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</si>
  <si>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</si>
  <si>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</si>
  <si>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</si>
  <si>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</si>
  <si>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</si>
  <si>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</si>
  <si>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</si>
  <si>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</si>
  <si>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</si>
  <si>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</si>
  <si>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</si>
  <si>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</si>
  <si>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</si>
  <si>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</si>
  <si>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</si>
  <si>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</si>
  <si>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</si>
  <si>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</si>
  <si>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</si>
  <si>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</si>
  <si>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</si>
  <si>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</si>
  <si>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</si>
  <si>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</si>
  <si>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</si>
  <si>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</si>
  <si>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</si>
  <si>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</si>
  <si>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</si>
  <si>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</si>
  <si>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</si>
  <si>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</si>
  <si>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</si>
  <si>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</si>
  <si>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</si>
  <si>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</si>
  <si>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</si>
  <si>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</si>
  <si>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</si>
  <si>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</si>
  <si>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</si>
  <si>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</si>
  <si>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</si>
  <si>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</si>
  <si>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</si>
  <si>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</si>
  <si>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</si>
  <si>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</si>
  <si>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</si>
  <si>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</si>
  <si>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</si>
  <si>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</si>
  <si>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</si>
  <si>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</si>
  <si>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</si>
  <si>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</si>
  <si>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</si>
  <si>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</si>
  <si>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</si>
  <si>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</si>
  <si>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</si>
  <si>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</si>
  <si>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</si>
  <si>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</si>
  <si>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</si>
  <si>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</si>
  <si>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</si>
  <si>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</si>
  <si>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</si>
  <si>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</si>
  <si>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</si>
  <si>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</si>
  <si>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</si>
  <si>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</si>
  <si>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</si>
  <si>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</si>
  <si>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</si>
  <si>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</si>
  <si>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</si>
  <si>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</si>
  <si>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</si>
  <si>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</si>
  <si>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</si>
  <si>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</si>
  <si>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</si>
  <si>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</si>
  <si>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</si>
  <si>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</si>
  <si>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</si>
  <si>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</si>
  <si>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</si>
  <si>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</si>
  <si>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</si>
  <si>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</si>
  <si>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</si>
  <si>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</si>
  <si>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</si>
  <si>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</si>
  <si>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</si>
  <si>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</si>
  <si>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</si>
  <si>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</si>
  <si>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</si>
  <si>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</si>
  <si>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</si>
  <si>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</si>
  <si>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</si>
  <si>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</si>
  <si>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</si>
  <si>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</si>
  <si>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</si>
  <si>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</si>
  <si>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</si>
  <si>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</si>
  <si>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</si>
  <si>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</si>
  <si>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</si>
  <si>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</si>
  <si>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</si>
  <si>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</si>
  <si>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</si>
  <si>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</si>
  <si>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</si>
  <si>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</si>
  <si>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</si>
  <si>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</si>
  <si>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</si>
  <si>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</si>
  <si>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</si>
  <si>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</si>
  <si>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</si>
  <si>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</si>
  <si>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</si>
  <si>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</si>
  <si>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</si>
  <si>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</si>
  <si>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</si>
  <si>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</si>
  <si>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</si>
  <si>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</si>
  <si>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</si>
  <si>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</si>
  <si>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</si>
  <si>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</si>
  <si>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</si>
  <si>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</si>
  <si>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</si>
  <si>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</si>
  <si>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</si>
  <si>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</si>
  <si>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</si>
  <si>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</si>
  <si>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</si>
  <si>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</si>
  <si>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</si>
  <si>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</si>
  <si>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</si>
  <si>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</si>
  <si>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</si>
  <si>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</si>
  <si>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</si>
  <si>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</si>
  <si>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</si>
  <si>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</si>
  <si>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</si>
  <si>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</si>
  <si>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</si>
  <si>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</si>
  <si>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</si>
  <si>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</si>
  <si>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</si>
  <si>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</si>
  <si>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</si>
  <si>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</si>
  <si>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</si>
  <si>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</si>
  <si>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</si>
  <si>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</si>
  <si>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</si>
  <si>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</si>
  <si>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</si>
  <si>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</si>
  <si>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</si>
  <si>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</si>
  <si>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</si>
  <si>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</si>
  <si>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</si>
  <si>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</si>
  <si>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</si>
  <si>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</si>
  <si>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</si>
  <si>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</si>
  <si>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</si>
  <si>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</si>
  <si>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</si>
  <si>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</si>
  <si>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</si>
  <si>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</si>
  <si>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</si>
  <si>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</si>
  <si>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</si>
  <si>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</si>
  <si>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</si>
  <si>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</si>
  <si>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</si>
  <si>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</si>
  <si>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</si>
  <si>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</si>
  <si>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</si>
  <si>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</si>
  <si>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</si>
  <si>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</si>
  <si>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</si>
  <si>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</si>
  <si>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</si>
  <si>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</si>
  <si>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</si>
  <si>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</si>
  <si>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</si>
  <si>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</si>
  <si>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</si>
  <si>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</si>
  <si>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</si>
  <si>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</si>
  <si>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</si>
  <si>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</si>
  <si>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</si>
  <si>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</si>
  <si>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</si>
  <si>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</si>
  <si>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</si>
  <si>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</si>
  <si>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</si>
  <si>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</si>
  <si>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</si>
  <si>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</si>
  <si>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</si>
  <si>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</si>
  <si>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</si>
  <si>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</si>
  <si>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</si>
  <si>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</si>
  <si>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</si>
  <si>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</si>
  <si>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</si>
  <si>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</si>
  <si>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</si>
  <si>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</si>
  <si>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</si>
  <si>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</si>
  <si>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</si>
  <si>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</si>
  <si>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</si>
  <si>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</si>
  <si>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</si>
  <si>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</si>
  <si>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</si>
  <si>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</si>
  <si>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</si>
  <si>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</si>
  <si>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</si>
  <si>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</si>
  <si>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</si>
  <si>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</si>
  <si>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</si>
  <si>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</si>
  <si>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</si>
  <si>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</si>
  <si>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</si>
  <si>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</si>
  <si>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</si>
  <si>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</si>
  <si>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</si>
  <si>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</si>
  <si>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</si>
  <si>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</si>
  <si>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</si>
  <si>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</si>
  <si>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</si>
  <si>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</si>
  <si>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</si>
  <si>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</si>
  <si>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</si>
  <si>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</si>
  <si>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</si>
  <si>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</si>
  <si>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</si>
  <si>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</si>
  <si>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</si>
  <si>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</si>
  <si>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</si>
  <si>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</si>
  <si>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</si>
  <si>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</si>
  <si>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</si>
  <si>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</si>
  <si>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</si>
  <si>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</si>
  <si>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</si>
  <si>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</si>
  <si>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</si>
  <si>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</si>
  <si>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</si>
  <si>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</si>
  <si>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</si>
  <si>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</si>
  <si>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</si>
  <si>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</si>
  <si>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</si>
  <si>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</si>
  <si>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</si>
  <si>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</si>
  <si>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</si>
  <si>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</si>
  <si>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</si>
  <si>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</si>
  <si>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</si>
  <si>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</si>
  <si>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</si>
  <si>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</si>
  <si>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</si>
  <si>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</si>
  <si>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</si>
  <si>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</si>
  <si>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</si>
  <si>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</si>
  <si>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</si>
  <si>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</si>
  <si>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</si>
  <si>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</si>
  <si>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</si>
  <si>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</si>
  <si>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</si>
  <si>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</si>
  <si>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</si>
  <si>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</si>
  <si>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</si>
  <si>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</si>
  <si>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</si>
  <si>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</si>
  <si>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</si>
  <si>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</si>
  <si>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</si>
  <si>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</si>
  <si>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</si>
  <si>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</si>
  <si>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</si>
  <si>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</si>
  <si>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</si>
  <si>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</si>
  <si>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</si>
  <si>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</si>
  <si>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</si>
  <si>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</si>
  <si>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</si>
  <si>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</si>
  <si>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</si>
  <si>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</si>
  <si>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</si>
  <si>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</si>
  <si>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</si>
  <si>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</si>
  <si>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</si>
  <si>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</si>
  <si>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</si>
  <si>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</si>
  <si>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</si>
  <si>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</si>
  <si>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</si>
  <si>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</si>
  <si>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</si>
  <si>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</si>
  <si>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</si>
  <si>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</si>
  <si>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</si>
  <si>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</si>
  <si>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</si>
  <si>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</si>
  <si>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</si>
  <si>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</si>
  <si>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</si>
  <si>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</si>
  <si>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</si>
  <si>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</si>
  <si>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</si>
  <si>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</si>
  <si>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</si>
  <si>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</si>
  <si>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</si>
  <si>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</si>
  <si>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</si>
  <si>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</si>
  <si>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</si>
  <si>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</si>
  <si>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</si>
  <si>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</si>
  <si>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</si>
  <si>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</si>
  <si>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</si>
  <si>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</si>
  <si>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</si>
  <si>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</si>
  <si>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</si>
  <si>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</si>
  <si>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</si>
  <si>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</si>
  <si>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</si>
  <si>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</si>
  <si>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</si>
  <si>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</si>
  <si>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</si>
  <si>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</si>
  <si>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</si>
  <si>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</si>
  <si>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</si>
  <si>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</si>
  <si>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</si>
  <si>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</si>
  <si>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</si>
  <si>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</si>
  <si>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</si>
  <si>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</si>
  <si>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</si>
  <si>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</si>
  <si>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</si>
  <si>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</si>
  <si>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</si>
  <si>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</si>
  <si>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</si>
  <si>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</si>
  <si>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</si>
  <si>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</si>
  <si>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</si>
  <si>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</si>
  <si>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</si>
  <si>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</si>
  <si>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</si>
  <si>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</si>
  <si>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</si>
  <si>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</si>
  <si>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</si>
  <si>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</si>
  <si>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</si>
  <si>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</si>
  <si>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</si>
  <si>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</si>
  <si>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</si>
  <si>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</si>
  <si>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</si>
  <si>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</si>
  <si>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</si>
  <si>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</si>
  <si>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</si>
  <si>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</si>
  <si>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</si>
  <si>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</si>
  <si>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</si>
  <si>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</si>
  <si>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</si>
  <si>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</si>
  <si>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</si>
  <si>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</si>
  <si>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</si>
  <si>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</si>
  <si>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</si>
  <si>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</si>
  <si>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</si>
  <si>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</si>
  <si>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</si>
  <si>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</si>
  <si>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</si>
  <si>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</si>
  <si>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</si>
  <si>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</si>
  <si>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</si>
  <si>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</si>
  <si>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</si>
  <si>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</si>
  <si>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</si>
  <si>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</si>
  <si>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</si>
  <si>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</si>
  <si>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</si>
  <si>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</si>
  <si>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</si>
  <si>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</si>
  <si>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</si>
  <si>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</si>
  <si>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</si>
  <si>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</si>
  <si>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</si>
  <si>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</si>
  <si>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</si>
  <si>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</si>
  <si>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</si>
  <si>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</si>
  <si>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</si>
  <si>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</si>
  <si>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</si>
  <si>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</si>
  <si>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</si>
  <si>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</si>
  <si>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</si>
  <si>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</si>
  <si>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</si>
  <si>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</si>
  <si>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</si>
  <si>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</si>
  <si>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</si>
  <si>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</si>
  <si>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</si>
  <si>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</si>
  <si>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</si>
  <si>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</si>
  <si>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</si>
  <si>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</si>
  <si>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</si>
  <si>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</si>
  <si>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</si>
  <si>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</si>
  <si>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</si>
  <si>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</si>
  <si>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</si>
  <si>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</si>
  <si>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</si>
  <si>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</si>
  <si>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</si>
  <si>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</si>
  <si>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</si>
  <si>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</si>
  <si>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</si>
  <si>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</si>
  <si>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</si>
  <si>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</si>
  <si>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</si>
  <si>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</si>
  <si>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</si>
  <si>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</si>
  <si>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</si>
  <si>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</si>
  <si>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</si>
  <si>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</si>
  <si>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</si>
  <si>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</si>
  <si>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</si>
  <si>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</si>
  <si>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</si>
  <si>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</si>
  <si>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</si>
  <si>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</si>
  <si>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</si>
  <si>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</si>
  <si>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</si>
  <si>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</si>
  <si>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</si>
  <si>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</si>
  <si>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</si>
  <si>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</si>
  <si>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</si>
  <si>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</si>
  <si>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</si>
  <si>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</si>
  <si>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</si>
  <si>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</si>
  <si>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</si>
  <si>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</si>
  <si>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</si>
  <si>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</si>
  <si>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</si>
  <si>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</si>
  <si>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</si>
  <si>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</si>
  <si>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</si>
  <si>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</si>
  <si>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</si>
  <si>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</si>
  <si>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</si>
  <si>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</si>
  <si>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</si>
  <si>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</si>
  <si>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</si>
  <si>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</si>
  <si>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</si>
  <si>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</si>
  <si>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</si>
  <si>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</si>
  <si>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</si>
  <si>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</si>
  <si>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</si>
  <si>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</si>
  <si>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</si>
  <si>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</si>
  <si>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</si>
  <si>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</si>
  <si>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</si>
  <si>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</si>
  <si>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</si>
  <si>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</si>
  <si>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</si>
  <si>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</si>
  <si>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</si>
  <si>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</si>
  <si>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</si>
  <si>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</si>
  <si>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</si>
  <si>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</si>
  <si>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</si>
  <si>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</si>
  <si>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</si>
  <si>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</si>
  <si>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</si>
  <si>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</si>
  <si>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</si>
  <si>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</si>
  <si>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</si>
  <si>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</si>
  <si>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</si>
  <si>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</si>
  <si>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</si>
  <si>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</si>
  <si>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</si>
  <si>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</si>
  <si>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</si>
  <si>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</si>
  <si>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</si>
  <si>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</si>
  <si>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</si>
  <si>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</si>
  <si>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</si>
  <si>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</si>
  <si>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</si>
  <si>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</si>
  <si>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</si>
  <si>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</si>
  <si>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</si>
  <si>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</si>
  <si>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</si>
  <si>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</si>
  <si>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</si>
  <si>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</si>
  <si>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</si>
  <si>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</si>
  <si>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</si>
  <si>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</si>
  <si>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</si>
  <si>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</si>
  <si>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</si>
  <si>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</si>
  <si>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</si>
  <si>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</si>
  <si>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</si>
  <si>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</si>
  <si>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</si>
  <si>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</si>
  <si>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</si>
  <si>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</si>
  <si>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</si>
  <si>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</si>
  <si>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</si>
  <si>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</si>
  <si>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</si>
  <si>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</si>
  <si>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</si>
  <si>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</si>
  <si>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</si>
  <si>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</si>
  <si>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</si>
  <si>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</si>
  <si>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</si>
  <si>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</si>
  <si>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</si>
  <si>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</si>
  <si>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</si>
  <si>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</si>
  <si>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</si>
  <si>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</si>
  <si>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</si>
  <si>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</si>
  <si>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</si>
  <si>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</si>
  <si>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</si>
  <si>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</si>
  <si>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</si>
  <si>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</si>
  <si>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</si>
  <si>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</si>
  <si>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</si>
  <si>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</si>
  <si>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</si>
  <si>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</si>
  <si>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</si>
  <si>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</si>
  <si>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</si>
  <si>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</si>
  <si>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</si>
  <si>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</si>
  <si>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</si>
  <si>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</si>
  <si>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</si>
  <si>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</si>
  <si>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</si>
  <si>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</si>
  <si>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</si>
  <si>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</si>
  <si>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</si>
  <si>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</si>
  <si>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</si>
  <si>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</si>
  <si>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</si>
  <si>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</si>
  <si>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</si>
  <si>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</si>
  <si>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</si>
  <si>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</si>
  <si>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</si>
  <si>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</si>
  <si>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</si>
  <si>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</si>
  <si>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</si>
  <si>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</si>
  <si>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</si>
  <si>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</si>
  <si>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</si>
  <si>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</si>
  <si>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</si>
  <si>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</si>
  <si>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</si>
  <si>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</si>
  <si>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</si>
  <si>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</si>
  <si>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</si>
  <si>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</si>
  <si>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</si>
  <si>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</si>
  <si>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</si>
  <si>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</si>
  <si>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</si>
  <si>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</si>
  <si>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</si>
  <si>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</si>
  <si>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</si>
  <si>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</si>
  <si>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</si>
  <si>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</si>
  <si>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</si>
  <si>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</si>
  <si>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</si>
  <si>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</si>
  <si>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</si>
  <si>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</si>
  <si>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</si>
  <si>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</si>
  <si>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</si>
  <si>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</si>
  <si>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</si>
  <si>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</si>
  <si>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</si>
  <si>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</si>
  <si>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</si>
  <si>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</si>
  <si>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</si>
  <si>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</si>
  <si>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</si>
  <si>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</si>
  <si>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</si>
  <si>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</si>
  <si>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</si>
  <si>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</si>
  <si>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</si>
  <si>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</si>
  <si>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</si>
  <si>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</si>
  <si>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</si>
  <si>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</si>
  <si>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</si>
  <si>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</si>
  <si>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</si>
  <si>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</si>
  <si>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</si>
  <si>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</si>
  <si>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</si>
  <si>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</si>
  <si>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</si>
  <si>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</si>
  <si>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</si>
  <si>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</si>
  <si>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</si>
  <si>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</si>
  <si>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</si>
  <si>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</si>
  <si>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</si>
  <si>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</si>
  <si>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</si>
  <si>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</si>
  <si>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</si>
  <si>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</si>
  <si>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</si>
  <si>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</si>
  <si>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</si>
  <si>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</si>
  <si>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</si>
  <si>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</si>
  <si>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</si>
  <si>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</si>
  <si>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</si>
  <si>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</si>
  <si>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</si>
  <si>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</si>
  <si>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</si>
  <si>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</si>
  <si>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</si>
  <si>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</si>
  <si>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</si>
  <si>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</si>
  <si>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</si>
  <si>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</si>
  <si>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</si>
  <si>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</si>
  <si>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</si>
  <si>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</si>
  <si>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</si>
  <si>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</si>
  <si>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</si>
  <si>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</si>
  <si>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</si>
  <si>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</si>
  <si>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</si>
  <si>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</si>
  <si>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</si>
  <si>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</si>
  <si>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</si>
  <si>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</si>
  <si>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</si>
  <si>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</si>
  <si>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</si>
  <si>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</si>
  <si>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</si>
  <si>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</si>
  <si>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</si>
  <si>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</si>
  <si>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</si>
  <si>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</si>
  <si>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</si>
  <si>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</si>
  <si>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</si>
  <si>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</si>
  <si>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</si>
  <si>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</si>
  <si>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</si>
  <si>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</si>
  <si>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</si>
  <si>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</si>
  <si>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</si>
  <si>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</si>
  <si>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</si>
  <si>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</si>
  <si>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</si>
  <si>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</si>
  <si>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</si>
  <si>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</si>
  <si>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</si>
  <si>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</si>
  <si>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</si>
  <si>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</si>
  <si>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</si>
  <si>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</si>
  <si>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</si>
  <si>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</si>
  <si>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</si>
  <si>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</si>
  <si>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</si>
  <si>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</si>
  <si>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</si>
  <si>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</si>
  <si>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</si>
  <si>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</si>
  <si>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</si>
  <si>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</si>
  <si>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</si>
  <si>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</si>
  <si>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</si>
  <si>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</si>
  <si>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</si>
  <si>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</si>
  <si>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</si>
  <si>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</si>
  <si>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</si>
  <si>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</si>
  <si>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</si>
  <si>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</si>
  <si>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</si>
  <si>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</si>
  <si>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</si>
  <si>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</si>
  <si>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</si>
  <si>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</si>
  <si>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</si>
  <si>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</si>
  <si>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</si>
  <si>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</si>
  <si>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</si>
  <si>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</si>
  <si>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</si>
  <si>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</si>
  <si>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</si>
  <si>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</si>
  <si>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</si>
  <si>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</si>
  <si>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</si>
  <si>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</si>
  <si>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</si>
  <si>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</si>
  <si>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</si>
  <si>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</si>
  <si>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</si>
  <si>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</si>
  <si>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</si>
  <si>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</si>
  <si>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</si>
  <si>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</si>
  <si>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</si>
  <si>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</si>
  <si>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</si>
  <si>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</si>
  <si>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</si>
  <si>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</si>
  <si>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</si>
  <si>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</si>
  <si>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</si>
  <si>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</si>
  <si>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</si>
  <si>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</si>
  <si>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</si>
  <si>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</si>
  <si>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</si>
  <si>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</si>
  <si>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</si>
  <si>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</si>
  <si>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</si>
  <si>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</si>
  <si>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</si>
  <si>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</si>
  <si>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</si>
  <si>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</si>
  <si>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</si>
  <si>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</si>
  <si>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</si>
  <si>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</si>
  <si>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</si>
  <si>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</si>
  <si>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</si>
  <si>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</si>
  <si>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</si>
  <si>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</si>
  <si>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</si>
  <si>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</si>
  <si>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</si>
  <si>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</si>
  <si>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</si>
  <si>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</si>
  <si>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</si>
  <si>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</si>
  <si>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</si>
  <si>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</si>
  <si>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</si>
  <si>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</si>
  <si>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</si>
  <si>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</si>
  <si>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</si>
  <si>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</si>
  <si>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</si>
  <si>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</si>
  <si>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</si>
  <si>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</si>
  <si>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</si>
  <si>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</si>
  <si>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</si>
  <si>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</si>
  <si>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</si>
  <si>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</si>
  <si>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</si>
  <si>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</si>
  <si>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</si>
  <si>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</si>
  <si>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</si>
  <si>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</si>
  <si>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</si>
  <si>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</si>
  <si>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</si>
  <si>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</si>
  <si>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</si>
  <si>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</si>
  <si>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</si>
  <si>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</si>
  <si>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</si>
  <si>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</si>
  <si>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</si>
  <si>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</si>
  <si>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</si>
  <si>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</si>
  <si>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</si>
  <si>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</si>
  <si>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</si>
  <si>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</si>
  <si>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</si>
  <si>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</si>
  <si>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</si>
  <si>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</si>
  <si>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</si>
  <si>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</si>
  <si>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</si>
  <si>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</si>
  <si>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</si>
  <si>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</si>
  <si>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</si>
  <si>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</si>
  <si>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</si>
  <si>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</si>
  <si>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</si>
  <si>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</si>
  <si>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</si>
  <si>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</si>
  <si>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</si>
  <si>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</si>
  <si>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</si>
  <si>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</si>
  <si>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</si>
  <si>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</si>
  <si>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</si>
  <si>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</si>
  <si>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</si>
  <si>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</si>
  <si>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</si>
  <si>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</si>
  <si>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</si>
  <si>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</si>
  <si>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</si>
  <si>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</si>
  <si>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</si>
  <si>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</si>
  <si>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</si>
  <si>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</si>
  <si>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</si>
  <si>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</si>
  <si>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</si>
  <si>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</si>
  <si>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</si>
  <si>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</si>
  <si>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</si>
  <si>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</si>
  <si>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</si>
  <si>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</si>
  <si>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</si>
  <si>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</si>
  <si>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</si>
  <si>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</si>
  <si>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</si>
  <si>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</si>
  <si>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</si>
  <si>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</si>
  <si>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</si>
  <si>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</si>
  <si>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</si>
  <si>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</si>
  <si>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</si>
  <si>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</si>
  <si>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</si>
  <si>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</si>
  <si>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</si>
  <si>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</si>
  <si>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</si>
  <si>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</si>
  <si>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</si>
  <si>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</si>
  <si>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</si>
  <si>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</si>
  <si>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</si>
  <si>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</si>
  <si>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</si>
  <si>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</si>
  <si>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</si>
  <si>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</si>
  <si>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</si>
  <si>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</si>
  <si>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</si>
  <si>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</si>
  <si>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</si>
  <si>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</si>
  <si>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</si>
  <si>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</si>
  <si>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</si>
  <si>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</si>
  <si>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</si>
  <si>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</si>
  <si>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</si>
  <si>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</si>
  <si>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</si>
  <si>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</si>
  <si>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</si>
  <si>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</si>
  <si>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</si>
  <si>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</si>
  <si>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</si>
  <si>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</si>
  <si>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</si>
  <si>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</si>
  <si>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</si>
  <si>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</si>
  <si>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</si>
  <si>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</si>
  <si>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</si>
  <si>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</si>
  <si>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</si>
  <si>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</si>
  <si>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</si>
  <si>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</si>
  <si>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</si>
  <si>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</si>
  <si>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</si>
  <si>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</si>
  <si>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</si>
  <si>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</si>
  <si>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</si>
  <si>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</si>
  <si>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</si>
  <si>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</si>
  <si>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</si>
  <si>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</si>
  <si>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</si>
  <si>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</si>
  <si>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</si>
  <si>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</si>
  <si>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</si>
  <si>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</si>
  <si>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</si>
  <si>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</si>
  <si>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</si>
  <si>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</si>
  <si>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</si>
  <si>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</si>
  <si>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</si>
  <si>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</si>
  <si>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</si>
  <si>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</si>
  <si>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</si>
  <si>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</si>
  <si>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</si>
  <si>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</si>
  <si>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</si>
  <si>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</si>
  <si>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</si>
  <si>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</si>
  <si>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</si>
  <si>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</si>
  <si>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</si>
  <si>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</si>
  <si>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</si>
  <si>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</si>
  <si>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</si>
  <si>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</si>
  <si>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</si>
  <si>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</si>
  <si>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</si>
  <si>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</si>
  <si>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</si>
  <si>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</si>
  <si>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</si>
  <si>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</si>
  <si>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</si>
  <si>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</si>
  <si>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</si>
  <si>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</si>
  <si>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</si>
  <si>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</si>
  <si>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</si>
  <si>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</si>
  <si>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</si>
  <si>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</si>
  <si>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</si>
  <si>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</si>
  <si>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</si>
  <si>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</si>
  <si>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</si>
  <si>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</si>
  <si>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</si>
  <si>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</si>
  <si>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</si>
  <si>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</si>
  <si>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</si>
  <si>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</si>
  <si>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</si>
  <si>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</si>
  <si>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</si>
  <si>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</si>
  <si>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</si>
  <si>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</si>
  <si>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</si>
  <si>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</si>
  <si>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</si>
  <si>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</si>
  <si>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</si>
  <si>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</si>
  <si>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</si>
  <si>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</si>
  <si>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</si>
  <si>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</si>
  <si>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</si>
  <si>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</si>
  <si>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</si>
  <si>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</si>
  <si>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</si>
  <si>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</si>
  <si>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</si>
  <si>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</si>
  <si>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</si>
  <si>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</si>
  <si>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</si>
  <si>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</si>
  <si>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</si>
  <si>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</si>
  <si>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</si>
  <si>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</si>
  <si>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</si>
  <si>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</si>
  <si>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</si>
  <si>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</si>
  <si>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</si>
  <si>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</si>
  <si>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</si>
  <si>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</si>
  <si>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</si>
  <si>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</si>
  <si>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</si>
  <si>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</si>
  <si>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</si>
  <si>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</si>
  <si>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</si>
  <si>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</si>
  <si>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</si>
  <si>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</si>
  <si>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</si>
  <si>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</si>
  <si>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</si>
  <si>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</si>
  <si>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</si>
  <si>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</si>
  <si>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</si>
  <si>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</si>
  <si>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</si>
  <si>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</si>
  <si>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</si>
  <si>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</si>
  <si>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</si>
  <si>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</si>
  <si>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</si>
  <si>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</si>
  <si>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</si>
  <si>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</si>
  <si>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</si>
  <si>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</si>
  <si>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</si>
  <si>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</si>
  <si>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</si>
  <si>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</si>
  <si>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</si>
  <si>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</si>
  <si>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</si>
  <si>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</si>
  <si>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</si>
  <si>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</si>
  <si>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</si>
  <si>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</si>
  <si>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</si>
  <si>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</si>
  <si>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</si>
  <si>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</si>
  <si>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</si>
  <si>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</si>
  <si>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</si>
  <si>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</si>
  <si>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</si>
  <si>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</si>
  <si>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</si>
  <si>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</si>
  <si>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</si>
  <si>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</si>
  <si>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</si>
  <si>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</si>
  <si>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</si>
  <si>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</si>
  <si>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</si>
  <si>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</si>
  <si>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</si>
  <si>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</si>
  <si>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</si>
  <si>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</si>
  <si>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</si>
  <si>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</si>
  <si>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</si>
  <si>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</si>
  <si>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</si>
  <si>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</si>
  <si>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</si>
  <si>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</si>
  <si>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</si>
  <si>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</si>
  <si>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</si>
  <si>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</si>
  <si>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</si>
  <si>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</si>
  <si>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</si>
  <si>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</si>
  <si>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</si>
  <si>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</si>
  <si>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</si>
  <si>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</si>
  <si>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</si>
  <si>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</si>
  <si>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</si>
  <si>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</si>
  <si>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</si>
  <si>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</si>
  <si>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</si>
  <si>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</si>
  <si>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</si>
  <si>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</si>
  <si>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</si>
  <si>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</si>
  <si>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</si>
  <si>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</si>
  <si>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</si>
  <si>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</si>
  <si>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</si>
  <si>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</si>
  <si>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</si>
  <si>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</si>
  <si>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</si>
  <si>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</si>
  <si>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</si>
  <si>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</si>
  <si>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</si>
  <si>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</si>
  <si>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</si>
  <si>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</si>
  <si>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</si>
  <si>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</si>
  <si>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</si>
  <si>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</si>
  <si>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</si>
  <si>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</si>
  <si>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</si>
  <si>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</si>
  <si>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</si>
  <si>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</si>
  <si>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</si>
  <si>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</si>
  <si>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</si>
  <si>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</si>
  <si>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</si>
  <si>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</si>
  <si>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</si>
  <si>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</si>
  <si>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</si>
  <si>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</si>
  <si>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</si>
  <si>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</si>
  <si>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</si>
  <si>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</si>
  <si>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</si>
  <si>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</si>
  <si>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</si>
  <si>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</si>
  <si>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</si>
  <si>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</si>
  <si>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</si>
  <si>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</si>
  <si>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</si>
  <si>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</si>
  <si>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</si>
  <si>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</si>
  <si>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</si>
  <si>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</si>
  <si>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</si>
  <si>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</si>
  <si>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</si>
  <si>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</si>
  <si>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</si>
  <si>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</si>
  <si>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</si>
  <si>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</si>
  <si>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</si>
  <si>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</si>
  <si>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</si>
  <si>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</si>
  <si>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</si>
  <si>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</si>
  <si>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</si>
  <si>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</si>
  <si>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</si>
  <si>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</si>
  <si>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</si>
  <si>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</si>
  <si>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</si>
  <si>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</si>
  <si>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</si>
  <si>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</si>
  <si>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</si>
  <si>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</si>
  <si>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</si>
  <si>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</si>
  <si>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</si>
  <si>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</si>
  <si>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</si>
  <si>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</si>
  <si>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</si>
  <si>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</si>
  <si>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</si>
  <si>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</si>
  <si>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</si>
  <si>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</si>
  <si>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</si>
  <si>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</si>
  <si>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</si>
  <si>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</si>
  <si>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</si>
  <si>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</si>
  <si>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</si>
  <si>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</si>
  <si>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</si>
  <si>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</si>
  <si>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</si>
  <si>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</si>
  <si>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</si>
  <si>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</si>
  <si>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</si>
  <si>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</si>
  <si>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</si>
  <si>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</si>
  <si>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</si>
  <si>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</si>
  <si>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</si>
  <si>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</si>
  <si>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</si>
  <si>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</si>
  <si>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</si>
  <si>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</si>
  <si>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</si>
  <si>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</si>
  <si>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</si>
  <si>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</si>
  <si>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</si>
  <si>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</si>
  <si>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</si>
  <si>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</si>
  <si>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</si>
  <si>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</si>
  <si>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</si>
  <si>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</si>
  <si>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</si>
  <si>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</si>
  <si>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</si>
  <si>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</si>
  <si>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</si>
  <si>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</si>
  <si>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</si>
  <si>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</si>
  <si>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</si>
  <si>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</si>
  <si>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</si>
  <si>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</si>
  <si>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</si>
  <si>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</si>
  <si>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</si>
  <si>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</si>
  <si>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</si>
  <si>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</si>
  <si>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</si>
  <si>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</si>
  <si>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</si>
  <si>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</si>
  <si>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</si>
  <si>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</si>
  <si>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</si>
  <si>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</si>
  <si>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</si>
  <si>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</si>
  <si>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</si>
  <si>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</si>
  <si>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</si>
  <si>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</si>
  <si>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</si>
  <si>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</si>
  <si>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</si>
  <si>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</si>
  <si>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</si>
  <si>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</si>
  <si>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</si>
  <si>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</si>
  <si>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</si>
  <si>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</si>
  <si>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</si>
  <si>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</si>
  <si>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</si>
  <si>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</si>
  <si>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</si>
  <si>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</si>
  <si>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</si>
  <si>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</si>
  <si>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</si>
  <si>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</si>
  <si>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</si>
  <si>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</si>
  <si>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</si>
  <si>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</si>
  <si>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</si>
  <si>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</si>
  <si>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</si>
  <si>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</si>
  <si>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</si>
  <si>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</si>
  <si>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</si>
  <si>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</si>
  <si>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</si>
  <si>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</si>
  <si>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</si>
  <si>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</si>
  <si>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</si>
  <si>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</si>
  <si>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</si>
  <si>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</si>
  <si>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</si>
  <si>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</si>
  <si>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</si>
  <si>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</si>
  <si>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</si>
  <si>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</si>
  <si>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</si>
  <si>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</si>
  <si>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</si>
  <si>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</si>
  <si>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</si>
  <si>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</si>
  <si>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</si>
  <si>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</si>
  <si>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</si>
  <si>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</si>
  <si>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</si>
  <si>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</si>
  <si>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</si>
  <si>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</si>
  <si>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</si>
  <si>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</si>
  <si>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</si>
  <si>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</si>
  <si>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</si>
  <si>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</si>
  <si>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</si>
  <si>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</si>
  <si>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</si>
  <si>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</si>
  <si>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</si>
  <si>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</si>
  <si>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</si>
  <si>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</si>
  <si>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</si>
  <si>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</si>
  <si>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</si>
  <si>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</si>
  <si>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</si>
  <si>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</si>
  <si>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</si>
  <si>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</si>
  <si>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</si>
  <si>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</si>
  <si>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</si>
  <si>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</si>
  <si>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</si>
  <si>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</si>
  <si>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</si>
  <si>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</si>
  <si>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</si>
  <si>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</si>
  <si>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</si>
  <si>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</si>
  <si>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</si>
  <si>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</si>
  <si>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</si>
  <si>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</si>
  <si>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</si>
  <si>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</si>
  <si>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</si>
  <si>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</si>
  <si>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</si>
  <si>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</si>
  <si>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</si>
  <si>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</si>
  <si>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</si>
  <si>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</si>
  <si>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</si>
  <si>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</si>
  <si>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</si>
  <si>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</si>
  <si>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</si>
  <si>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</si>
  <si>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</si>
  <si>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</si>
  <si>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</si>
  <si>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</si>
  <si>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</si>
  <si>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</si>
  <si>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</si>
  <si>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</si>
  <si>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</si>
  <si>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</si>
  <si>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</si>
  <si>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</si>
  <si>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</si>
  <si>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</si>
  <si>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</si>
  <si>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</si>
  <si>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</si>
  <si>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</si>
  <si>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</si>
  <si>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</si>
  <si>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</si>
  <si>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</si>
  <si>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</si>
  <si>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</si>
  <si>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</si>
  <si>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</si>
  <si>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</si>
  <si>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</si>
  <si>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</si>
  <si>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</si>
  <si>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</si>
  <si>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</si>
  <si>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</si>
  <si>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</si>
  <si>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</si>
  <si>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</si>
  <si>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</si>
  <si>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</si>
  <si>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</si>
  <si>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</si>
  <si>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</si>
  <si>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</si>
  <si>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</si>
  <si>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</si>
  <si>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</si>
  <si>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</si>
  <si>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</si>
  <si>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</si>
  <si>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</si>
  <si>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</si>
  <si>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</si>
  <si>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</si>
  <si>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</si>
  <si>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</si>
  <si>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</si>
  <si>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</si>
  <si>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</si>
  <si>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</si>
  <si>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</si>
  <si>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</si>
  <si>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</si>
  <si>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</si>
  <si>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</si>
  <si>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</si>
  <si>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</si>
  <si>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</si>
  <si>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</si>
  <si>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</si>
  <si>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</si>
  <si>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</si>
  <si>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</si>
  <si>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</si>
  <si>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</si>
  <si>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</si>
  <si>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</si>
  <si>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</si>
  <si>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</si>
  <si>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</si>
  <si>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</si>
  <si>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</si>
  <si>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</si>
  <si>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</si>
  <si>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</si>
  <si>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</si>
  <si>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</si>
  <si>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</si>
  <si>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</si>
  <si>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</si>
  <si>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</si>
  <si>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</si>
  <si>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</si>
  <si>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</si>
  <si>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</si>
  <si>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</si>
  <si>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</si>
  <si>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</si>
  <si>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</si>
  <si>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</si>
  <si>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</si>
  <si>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</si>
  <si>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</si>
  <si>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</si>
  <si>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</si>
  <si>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</si>
  <si>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</si>
  <si>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</si>
  <si>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</si>
  <si>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</si>
  <si>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</si>
  <si>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</si>
  <si>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</si>
  <si>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</si>
  <si>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</si>
  <si>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</si>
  <si>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</si>
  <si>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</si>
  <si>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</si>
  <si>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</si>
  <si>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</si>
  <si>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</si>
  <si>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</si>
  <si>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</si>
  <si>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</si>
  <si>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</si>
  <si>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</si>
  <si>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</si>
  <si>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</si>
  <si>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</si>
  <si>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</si>
  <si>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</si>
  <si>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</si>
  <si>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</si>
  <si>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</si>
  <si>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</si>
  <si>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</si>
  <si>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</si>
  <si>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</si>
  <si>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</si>
  <si>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</si>
  <si>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</si>
  <si>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</si>
  <si>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</si>
  <si>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</si>
  <si>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</si>
  <si>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</si>
  <si>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</si>
  <si>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</si>
  <si>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</si>
  <si>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</si>
  <si>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</si>
  <si>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</si>
  <si>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</si>
  <si>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</si>
  <si>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</si>
  <si>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</si>
  <si>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</si>
  <si>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</si>
  <si>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</si>
  <si>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</si>
  <si>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</si>
  <si>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</si>
  <si>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</si>
  <si>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</si>
  <si>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</si>
  <si>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</si>
  <si>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</si>
  <si>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</si>
  <si>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</si>
  <si>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</si>
  <si>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</si>
  <si>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</si>
  <si>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</si>
  <si>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</si>
  <si>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</si>
  <si>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</si>
  <si>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</si>
  <si>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</si>
  <si>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</si>
  <si>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</si>
  <si>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</si>
  <si>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</si>
  <si>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</si>
  <si>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</si>
  <si>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</si>
  <si>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</si>
  <si>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</si>
  <si>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</si>
  <si>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</si>
  <si>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</si>
  <si>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</si>
  <si>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</si>
  <si>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</si>
  <si>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</si>
  <si>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</si>
  <si>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</si>
  <si>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</si>
  <si>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</si>
  <si>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</si>
  <si>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</si>
  <si>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</si>
  <si>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</si>
  <si>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</si>
  <si>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</si>
  <si>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</si>
  <si>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</si>
  <si>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</si>
  <si>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</si>
  <si>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</si>
  <si>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</si>
  <si>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</si>
  <si>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</si>
  <si>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</si>
  <si>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</si>
  <si>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</si>
  <si>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</si>
  <si>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</si>
  <si>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</si>
  <si>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</si>
  <si>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</si>
  <si>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</si>
  <si>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</si>
  <si>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</si>
  <si>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</si>
  <si>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</si>
  <si>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</si>
  <si>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</si>
  <si>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</si>
  <si>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</si>
  <si>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</si>
  <si>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</si>
  <si>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</si>
  <si>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</si>
  <si>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</si>
  <si>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</si>
  <si>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</si>
  <si>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</si>
  <si>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</si>
  <si>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</si>
  <si>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</si>
  <si>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</si>
  <si>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</si>
  <si>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</si>
  <si>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</si>
  <si>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</si>
  <si>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</si>
  <si>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</si>
  <si>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</si>
  <si>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</si>
  <si>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</si>
  <si>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</si>
  <si>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</si>
  <si>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</si>
  <si>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</si>
  <si>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</si>
  <si>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</si>
  <si>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</si>
  <si>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</si>
  <si>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</si>
  <si>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</si>
  <si>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</si>
  <si>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</si>
  <si>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</si>
  <si>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</si>
  <si>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</si>
  <si>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</si>
  <si>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</si>
  <si>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</si>
  <si>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</si>
  <si>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</si>
  <si>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</si>
  <si>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</si>
  <si>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</si>
  <si>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</si>
  <si>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</si>
  <si>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</si>
  <si>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</si>
  <si>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</si>
  <si>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</si>
  <si>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</si>
  <si>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</si>
  <si>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</si>
  <si>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</si>
  <si>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</si>
  <si>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</si>
  <si>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</si>
  <si>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</si>
  <si>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</si>
  <si>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</si>
  <si>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</si>
  <si>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</si>
  <si>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</si>
  <si>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</si>
  <si>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</si>
  <si>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</si>
  <si>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</si>
  <si>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</si>
  <si>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</si>
  <si>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</si>
  <si>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</si>
  <si>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</si>
  <si>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</si>
  <si>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</si>
  <si>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</si>
  <si>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</si>
  <si>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</si>
  <si>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</si>
  <si>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</si>
  <si>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</si>
  <si>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</si>
  <si>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</si>
  <si>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</si>
  <si>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</si>
  <si>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</si>
  <si>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</si>
  <si>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</si>
  <si>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</si>
  <si>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</si>
  <si>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</si>
  <si>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</si>
  <si>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</si>
  <si>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</si>
  <si>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</si>
  <si>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</si>
  <si>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</si>
  <si>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</si>
  <si>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</si>
  <si>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</si>
  <si>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</si>
  <si>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</si>
  <si>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</si>
  <si>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</si>
  <si>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</si>
  <si>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</si>
  <si>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</si>
  <si>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</si>
  <si>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</si>
  <si>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</si>
  <si>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</si>
  <si>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</si>
  <si>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</si>
  <si>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</si>
  <si>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</si>
  <si>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</si>
  <si>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</si>
  <si>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</si>
  <si>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</si>
  <si>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</si>
  <si>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</si>
  <si>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</si>
  <si>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</si>
  <si>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</si>
  <si>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</si>
  <si>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</si>
  <si>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</si>
  <si>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</si>
  <si>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</si>
  <si>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</si>
  <si>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</si>
  <si>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</si>
  <si>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</si>
  <si>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</si>
  <si>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</si>
  <si>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</si>
  <si>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</si>
  <si>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</si>
  <si>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</si>
  <si>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</si>
  <si>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</si>
  <si>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</si>
  <si>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</si>
  <si>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</si>
  <si>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</si>
  <si>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</si>
  <si>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</si>
  <si>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</si>
  <si>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</si>
  <si>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</si>
  <si>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</si>
  <si>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</si>
  <si>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</si>
  <si>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</si>
  <si>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</si>
  <si>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</si>
  <si>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</si>
  <si>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</si>
  <si>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</si>
  <si>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</si>
  <si>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</si>
  <si>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</si>
  <si>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</si>
  <si>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</si>
  <si>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</si>
  <si>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</si>
  <si>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</si>
  <si>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</si>
  <si>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</si>
  <si>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</si>
  <si>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</si>
  <si>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</si>
  <si>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</si>
  <si>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</si>
  <si>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</si>
  <si>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</si>
  <si>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</si>
  <si>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</si>
  <si>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</si>
  <si>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</si>
  <si>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</si>
  <si>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</si>
  <si>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</si>
  <si>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</si>
  <si>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</si>
  <si>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</si>
  <si>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</si>
  <si>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</si>
  <si>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</si>
  <si>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</si>
  <si>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</si>
  <si>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</si>
  <si>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</si>
  <si>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</si>
  <si>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</si>
  <si>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</si>
  <si>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</si>
  <si>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</si>
  <si>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</si>
  <si>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</si>
  <si>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</si>
  <si>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</si>
  <si>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</si>
  <si>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</si>
  <si>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</si>
  <si>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</si>
  <si>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</si>
  <si>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</si>
  <si>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</si>
  <si>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</si>
  <si>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</si>
  <si>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</si>
  <si>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</si>
  <si>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</si>
  <si>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</si>
  <si>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</si>
  <si>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</si>
  <si>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</si>
  <si>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</si>
  <si>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</si>
  <si>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</si>
  <si>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</si>
  <si>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</si>
  <si>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</si>
  <si>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</si>
  <si>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</si>
  <si>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</si>
  <si>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</si>
  <si>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</si>
  <si>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</si>
  <si>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</si>
  <si>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</si>
  <si>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</si>
  <si>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</si>
  <si>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</si>
  <si>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</si>
  <si>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</si>
  <si>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</si>
  <si>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</si>
  <si>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</si>
  <si>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</si>
  <si>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</si>
  <si>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</si>
  <si>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</si>
  <si>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</si>
  <si>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</si>
  <si>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</si>
  <si>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</si>
  <si>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</si>
  <si>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</si>
  <si>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</si>
  <si>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</si>
  <si>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</si>
  <si>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</si>
  <si>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</si>
  <si>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</si>
  <si>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</si>
  <si>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</si>
  <si>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</si>
  <si>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</si>
  <si>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</si>
  <si>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</si>
  <si>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</si>
  <si>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</si>
  <si>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</si>
  <si>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</si>
  <si>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</si>
  <si>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</si>
  <si>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</si>
  <si>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</si>
  <si>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</si>
  <si>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</si>
  <si>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</si>
  <si>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</si>
  <si>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</si>
  <si>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</si>
  <si>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</si>
  <si>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</si>
  <si>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</si>
  <si>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</si>
  <si>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</si>
  <si>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</si>
  <si>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</si>
  <si>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</si>
  <si>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</si>
  <si>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</si>
  <si>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</si>
  <si>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</si>
  <si>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</si>
  <si>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</si>
  <si>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</si>
  <si>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</si>
  <si>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</si>
  <si>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</si>
  <si>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</si>
  <si>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</si>
  <si>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</si>
  <si>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</si>
  <si>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</si>
  <si>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</si>
  <si>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</si>
  <si>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</si>
  <si>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</si>
  <si>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</si>
  <si>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</si>
  <si>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</si>
  <si>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</si>
  <si>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</si>
  <si>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</si>
  <si>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</si>
  <si>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</si>
  <si>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</si>
  <si>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</si>
  <si>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</si>
  <si>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</si>
  <si>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</si>
  <si>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</si>
  <si>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</si>
  <si>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</si>
  <si>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</si>
  <si>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</si>
  <si>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</si>
  <si>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</si>
  <si>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</si>
  <si>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</si>
  <si>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</si>
  <si>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</si>
  <si>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</si>
  <si>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</si>
  <si>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</si>
  <si>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</si>
  <si>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</si>
  <si>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</si>
  <si>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</si>
  <si>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</si>
  <si>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</si>
  <si>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</si>
  <si>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</si>
  <si>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</si>
  <si>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</si>
  <si>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</si>
  <si>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</si>
  <si>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</si>
  <si>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</si>
  <si>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</si>
  <si>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</si>
  <si>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</si>
  <si>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</si>
  <si>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</si>
  <si>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</si>
  <si>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</si>
  <si>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</si>
  <si>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</si>
  <si>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</si>
  <si>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</si>
  <si>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</si>
  <si>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</si>
  <si>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</si>
  <si>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</si>
  <si>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</si>
  <si>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</si>
  <si>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</si>
  <si>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</si>
  <si>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</si>
  <si>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</si>
  <si>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</si>
  <si>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</si>
  <si>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</si>
  <si>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</si>
  <si>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</si>
  <si>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</si>
  <si>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</si>
  <si>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</si>
  <si>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</si>
  <si>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</si>
  <si>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</si>
  <si>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</si>
  <si>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</si>
  <si>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</si>
  <si>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</si>
  <si>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</si>
  <si>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</si>
  <si>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</si>
  <si>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</si>
  <si>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</si>
  <si>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</si>
  <si>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</si>
  <si>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</si>
  <si>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</si>
  <si>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</si>
  <si>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</si>
  <si>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</si>
  <si>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</si>
  <si>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</si>
  <si>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</si>
  <si>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</si>
  <si>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</si>
  <si>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</si>
  <si>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</si>
  <si>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</si>
  <si>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</si>
  <si>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</si>
  <si>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</si>
  <si>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</si>
  <si>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</si>
  <si>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</si>
  <si>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</si>
  <si>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</si>
  <si>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</si>
  <si>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</si>
  <si>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</si>
  <si>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</si>
  <si>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</si>
  <si>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</si>
  <si>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</si>
  <si>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</si>
  <si>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</si>
  <si>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</si>
  <si>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</si>
  <si>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</si>
  <si>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</si>
  <si>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</si>
  <si>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</si>
  <si>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</si>
  <si>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</si>
  <si>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</si>
  <si>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</si>
  <si>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</si>
  <si>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</si>
  <si>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</si>
  <si>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</si>
  <si>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</si>
  <si>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</si>
  <si>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</si>
  <si>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</si>
  <si>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</si>
  <si>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</si>
  <si>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</si>
  <si>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</si>
  <si>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</si>
  <si>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</si>
  <si>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</si>
  <si>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</si>
  <si>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</si>
  <si>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</si>
  <si>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</si>
  <si>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</si>
  <si>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</si>
  <si>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</si>
  <si>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</si>
  <si>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</si>
  <si>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</si>
  <si>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</si>
  <si>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</si>
  <si>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</si>
  <si>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</si>
  <si>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</si>
  <si>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</si>
  <si>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</si>
  <si>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</si>
  <si>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</si>
  <si>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</si>
  <si>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</si>
  <si>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</si>
  <si>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</si>
  <si>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</si>
  <si>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</si>
  <si>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</si>
  <si>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</si>
  <si>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</si>
  <si>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</si>
  <si>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</si>
  <si>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</si>
  <si>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</si>
  <si>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</si>
  <si>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</si>
  <si>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</si>
  <si>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</si>
  <si>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</si>
  <si>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</si>
  <si>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</si>
  <si>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</si>
  <si>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</si>
  <si>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</si>
  <si>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</si>
  <si>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</si>
  <si>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</si>
  <si>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</si>
  <si>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</si>
  <si>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</si>
  <si>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</si>
  <si>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</si>
  <si>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</si>
  <si>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</si>
  <si>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</si>
  <si>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</si>
  <si>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</si>
  <si>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</si>
  <si>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</si>
  <si>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</si>
  <si>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</si>
  <si>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</si>
  <si>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</si>
  <si>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</si>
  <si>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</si>
  <si>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</si>
  <si>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</si>
  <si>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</si>
  <si>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</si>
  <si>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</si>
  <si>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</si>
  <si>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</si>
  <si>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</si>
  <si>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</si>
  <si>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</si>
  <si>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</si>
  <si>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</si>
  <si>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</si>
  <si>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</si>
  <si>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</si>
  <si>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</si>
  <si>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</si>
  <si>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</si>
  <si>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</si>
  <si>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</si>
  <si>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</si>
  <si>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</si>
  <si>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</si>
  <si>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</si>
  <si>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</si>
  <si>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</si>
  <si>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</si>
  <si>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</si>
  <si>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</si>
  <si>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</si>
  <si>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</si>
  <si>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</si>
  <si>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</si>
  <si>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</si>
  <si>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</si>
  <si>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</si>
  <si>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</si>
  <si>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</si>
  <si>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</si>
  <si>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</si>
  <si>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</si>
  <si>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</si>
  <si>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</si>
  <si>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</si>
  <si>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</si>
  <si>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</si>
  <si>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</si>
  <si>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</si>
  <si>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</si>
  <si>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</si>
  <si>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</si>
  <si>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</si>
  <si>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</si>
  <si>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</si>
  <si>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</si>
  <si>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</si>
  <si>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</si>
  <si>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</si>
  <si>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</si>
  <si>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</si>
  <si>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</si>
  <si>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</si>
  <si>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</si>
  <si>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</si>
  <si>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</si>
  <si>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</si>
  <si>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</si>
  <si>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</si>
  <si>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</si>
  <si>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</si>
  <si>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</si>
  <si>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</si>
  <si>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</si>
  <si>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</si>
  <si>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</si>
  <si>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</si>
  <si>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</si>
  <si>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</si>
  <si>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</si>
  <si>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</si>
  <si>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</si>
  <si>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</si>
  <si>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</si>
  <si>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</si>
  <si>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</si>
  <si>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</si>
  <si>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</si>
  <si>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</si>
  <si>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</si>
  <si>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</si>
  <si>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</si>
  <si>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</si>
  <si>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</si>
  <si>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</si>
  <si>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</si>
  <si>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</si>
  <si>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</si>
  <si>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</si>
  <si>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</si>
  <si>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</si>
  <si>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</si>
  <si>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</si>
  <si>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</si>
  <si>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</si>
  <si>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</si>
  <si>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</si>
  <si>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</si>
  <si>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</si>
  <si>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</si>
  <si>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</si>
  <si>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</si>
  <si>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</si>
  <si>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</si>
  <si>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</si>
  <si>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</si>
  <si>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</si>
  <si>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</si>
  <si>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</si>
  <si>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</si>
  <si>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</si>
  <si>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</si>
  <si>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</si>
  <si>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</si>
  <si>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</si>
  <si>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</si>
  <si>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</si>
  <si>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</si>
  <si>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</si>
  <si>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</si>
  <si>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</si>
  <si>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</si>
  <si>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</si>
  <si>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</si>
  <si>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</si>
  <si>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</si>
  <si>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</si>
  <si>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</si>
  <si>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</si>
  <si>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</si>
  <si>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</si>
  <si>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</si>
  <si>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</si>
  <si>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</si>
  <si>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</si>
  <si>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</si>
  <si>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</si>
  <si>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</si>
  <si>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</si>
  <si>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</si>
  <si>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</si>
  <si>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</si>
  <si>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</si>
  <si>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</si>
  <si>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</si>
  <si>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</si>
  <si>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</si>
  <si>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</si>
  <si>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</si>
  <si>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</si>
  <si>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</si>
  <si>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</si>
  <si>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</si>
  <si>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</si>
  <si>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</si>
  <si>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</si>
  <si>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</si>
  <si>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</si>
  <si>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</si>
  <si>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</si>
  <si>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</si>
  <si>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</si>
  <si>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</si>
  <si>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</si>
  <si>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</si>
  <si>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</si>
  <si>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</si>
  <si>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</si>
  <si>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</si>
  <si>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</si>
  <si>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</si>
  <si>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</si>
  <si>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</si>
  <si>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</si>
  <si>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</si>
  <si>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</si>
  <si>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</si>
  <si>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</si>
  <si>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</si>
  <si>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</si>
  <si>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</si>
  <si>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</si>
  <si>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</si>
  <si>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</si>
  <si>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</si>
  <si>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</si>
  <si>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</si>
  <si>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</si>
  <si>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</si>
  <si>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</si>
  <si>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</si>
  <si>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</si>
  <si>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</si>
  <si>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</si>
  <si>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</si>
  <si>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</si>
  <si>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</si>
  <si>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</si>
  <si>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</si>
  <si>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</si>
  <si>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</si>
  <si>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</si>
  <si>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</si>
  <si>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</si>
  <si>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</si>
  <si>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</si>
  <si>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</si>
  <si>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</si>
  <si>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</si>
  <si>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</si>
  <si>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</si>
  <si>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</si>
  <si>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</si>
  <si>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</si>
  <si>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</si>
  <si>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</si>
  <si>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</si>
  <si>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</si>
  <si>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</si>
  <si>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</si>
  <si>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</si>
  <si>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</si>
  <si>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</si>
  <si>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</si>
  <si>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</si>
  <si>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</si>
  <si>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</si>
  <si>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</si>
  <si>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</si>
  <si>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</si>
  <si>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</si>
  <si>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</si>
  <si>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</si>
  <si>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</si>
  <si>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</si>
  <si>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</si>
  <si>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</si>
  <si>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</si>
  <si>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</si>
  <si>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</si>
  <si>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</si>
  <si>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</si>
  <si>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</si>
  <si>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</si>
  <si>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</si>
  <si>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</si>
  <si>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</si>
  <si>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</si>
  <si>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</si>
  <si>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</si>
  <si>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</si>
  <si>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</si>
  <si>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</si>
  <si>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</si>
  <si>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</si>
  <si>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</si>
  <si>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</si>
  <si>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</si>
  <si>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</si>
  <si>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</si>
  <si>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</si>
  <si>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</si>
  <si>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</si>
  <si>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</si>
  <si>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</si>
  <si>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</si>
  <si>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</si>
  <si>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</si>
  <si>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</si>
  <si>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</si>
  <si>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</si>
  <si>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</si>
  <si>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</si>
  <si>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</si>
  <si>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</si>
  <si>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</si>
  <si>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</si>
  <si>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</si>
  <si>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</si>
  <si>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</si>
  <si>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</si>
  <si>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</si>
  <si>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</si>
  <si>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</si>
  <si>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</si>
  <si>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</si>
  <si>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</si>
  <si>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</si>
  <si>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</si>
  <si>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</si>
  <si>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</si>
  <si>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</si>
  <si>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</si>
  <si>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</si>
  <si>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</si>
  <si>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</si>
  <si>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</si>
  <si>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</si>
  <si>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</si>
  <si>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</si>
  <si>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</si>
  <si>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</si>
  <si>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</si>
  <si>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</si>
  <si>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</si>
  <si>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</si>
  <si>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</si>
  <si>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</si>
  <si>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</si>
  <si>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</si>
  <si>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</si>
  <si>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</si>
  <si>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</si>
  <si>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</si>
  <si>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</si>
  <si>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</si>
  <si>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</si>
  <si>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</si>
  <si>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</si>
  <si>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</si>
  <si>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</si>
  <si>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</si>
  <si>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</si>
  <si>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</si>
  <si>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</si>
  <si>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</si>
  <si>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</si>
  <si>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</si>
  <si>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</si>
  <si>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</si>
  <si>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</si>
  <si>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</si>
  <si>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</si>
  <si>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</si>
  <si>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</si>
  <si>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</si>
  <si>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</si>
  <si>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</si>
  <si>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</si>
  <si>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</si>
  <si>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</si>
  <si>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</si>
  <si>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</si>
  <si>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</si>
  <si>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</si>
  <si>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</si>
  <si>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</si>
  <si>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</si>
  <si>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</si>
  <si>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</si>
  <si>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</si>
  <si>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</si>
  <si>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</si>
  <si>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</si>
  <si>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</si>
  <si>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</si>
  <si>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</si>
  <si>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</si>
  <si>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</si>
  <si>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</si>
  <si>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</si>
  <si>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</si>
  <si>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</si>
  <si>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</si>
  <si>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</si>
  <si>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</si>
  <si>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</si>
  <si>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</si>
  <si>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</si>
  <si>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</si>
  <si>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</si>
  <si>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</si>
  <si>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</si>
  <si>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</si>
  <si>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</si>
  <si>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</si>
  <si>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</si>
  <si>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</si>
  <si>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</si>
  <si>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</si>
  <si>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</si>
  <si>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</si>
  <si>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</si>
  <si>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</si>
  <si>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</si>
  <si>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</si>
  <si>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</si>
  <si>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</si>
  <si>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</si>
  <si>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</si>
  <si>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</si>
  <si>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</si>
  <si>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</si>
  <si>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</si>
  <si>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</si>
  <si>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</si>
  <si>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</si>
  <si>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</si>
  <si>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</si>
  <si>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</si>
  <si>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</si>
  <si>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</si>
  <si>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</si>
  <si>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</si>
  <si>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</si>
  <si>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</si>
  <si>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</si>
  <si>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</si>
  <si>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</si>
  <si>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</si>
  <si>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</si>
  <si>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</si>
  <si>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</si>
  <si>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</si>
  <si>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</si>
  <si>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</si>
  <si>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</si>
  <si>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</si>
  <si>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</si>
  <si>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</si>
  <si>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</si>
  <si>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</si>
  <si>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</si>
  <si>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</si>
  <si>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</si>
  <si>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</si>
  <si>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</si>
  <si>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</si>
  <si>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</si>
  <si>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</si>
  <si>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</si>
  <si>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</si>
  <si>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</si>
  <si>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</si>
  <si>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</si>
  <si>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</si>
  <si>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</si>
  <si>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</si>
  <si>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</si>
  <si>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</si>
  <si>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</si>
  <si>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</si>
  <si>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</si>
  <si>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</si>
  <si>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</si>
  <si>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</si>
  <si>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</si>
  <si>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</si>
  <si>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</si>
  <si>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</si>
  <si>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</si>
  <si>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</si>
  <si>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</si>
  <si>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</si>
  <si>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</si>
  <si>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</si>
  <si>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</si>
  <si>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</si>
  <si>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</si>
  <si>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</si>
  <si>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</si>
  <si>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</si>
  <si>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</si>
  <si>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</si>
  <si>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</si>
  <si>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</si>
  <si>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</si>
  <si>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</si>
  <si>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</si>
  <si>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</si>
  <si>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</si>
  <si>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</si>
  <si>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</si>
  <si>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</si>
  <si>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</si>
  <si>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</si>
  <si>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</si>
  <si>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</si>
  <si>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</si>
  <si>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</si>
  <si>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</si>
  <si>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</si>
  <si>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</si>
  <si>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</si>
  <si>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</si>
  <si>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</si>
  <si>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</si>
  <si>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</si>
  <si>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</si>
  <si>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</si>
  <si>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</si>
  <si>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</si>
  <si>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</si>
  <si>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</si>
  <si>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</si>
  <si>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</si>
  <si>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</si>
  <si>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</si>
  <si>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</si>
  <si>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</si>
  <si>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</si>
  <si>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</si>
  <si>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</si>
  <si>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</si>
  <si>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</si>
  <si>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</si>
  <si>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</si>
  <si>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</si>
  <si>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</si>
  <si>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</si>
  <si>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</si>
  <si>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</si>
  <si>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</si>
  <si>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</si>
  <si>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</si>
  <si>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</si>
  <si>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</si>
  <si>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</si>
  <si>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</si>
  <si>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</si>
  <si>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</si>
  <si>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</si>
  <si>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</si>
  <si>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</si>
  <si>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</si>
  <si>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</si>
  <si>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</si>
  <si>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</si>
  <si>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</si>
  <si>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</si>
  <si>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</si>
  <si>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</si>
  <si>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</si>
  <si>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</si>
  <si>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</si>
  <si>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</si>
  <si>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</si>
  <si>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</si>
  <si>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</si>
  <si>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</si>
  <si>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</si>
  <si>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</si>
  <si>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</si>
  <si>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</si>
  <si>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</si>
  <si>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</si>
  <si>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</si>
  <si>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</si>
  <si>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</si>
  <si>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</si>
  <si>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</si>
  <si>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</si>
  <si>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</si>
  <si>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</si>
  <si>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</si>
  <si>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</si>
  <si>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</si>
  <si>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</si>
  <si>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</si>
  <si>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</si>
  <si>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</si>
  <si>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</si>
  <si>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</si>
  <si>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</si>
  <si>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</si>
  <si>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</si>
  <si>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</si>
  <si>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</si>
  <si>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</si>
  <si>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</si>
  <si>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</si>
  <si>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</si>
  <si>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</si>
  <si>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</si>
  <si>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</si>
  <si>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</si>
  <si>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</si>
  <si>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</si>
  <si>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</si>
  <si>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</si>
  <si>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</si>
  <si>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</si>
  <si>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</si>
  <si>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</si>
  <si>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</si>
  <si>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</si>
  <si>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</si>
  <si>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</si>
  <si>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</si>
  <si>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</si>
  <si>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</si>
  <si>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</si>
  <si>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</si>
  <si>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</si>
  <si>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</si>
  <si>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</si>
  <si>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</si>
  <si>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</si>
  <si>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</si>
  <si>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</si>
  <si>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</si>
  <si>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</si>
  <si>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</si>
  <si>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</si>
  <si>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</si>
  <si>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</si>
  <si>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</si>
  <si>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</si>
  <si>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</si>
  <si>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</si>
  <si>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</si>
  <si>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</si>
  <si>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</si>
  <si>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</si>
  <si>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</si>
  <si>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</si>
  <si>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</si>
  <si>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</si>
  <si>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</si>
  <si>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</si>
  <si>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</si>
  <si>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</si>
  <si>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</si>
  <si>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</si>
  <si>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</si>
  <si>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</si>
  <si>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</si>
  <si>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</si>
  <si>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</si>
  <si>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</si>
  <si>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</si>
  <si>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</si>
  <si>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</si>
  <si>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</si>
  <si>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</si>
  <si>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</si>
  <si>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</si>
  <si>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</si>
  <si>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</si>
  <si>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</si>
  <si>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</si>
  <si>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</si>
  <si>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</si>
  <si>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</si>
  <si>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</si>
  <si>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</si>
  <si>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</si>
  <si>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</si>
  <si>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</si>
  <si>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</si>
  <si>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</si>
  <si>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</si>
  <si>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</si>
  <si>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</si>
  <si>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</si>
  <si>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</si>
  <si>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</si>
  <si>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</si>
  <si>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</si>
  <si>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</si>
  <si>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</si>
  <si>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</si>
  <si>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</si>
  <si>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</si>
  <si>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</si>
  <si>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</si>
  <si>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</si>
  <si>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</si>
  <si>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</si>
  <si>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</si>
  <si>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</si>
  <si>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</si>
  <si>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</si>
  <si>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</si>
  <si>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</si>
  <si>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</si>
  <si>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</si>
  <si>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</si>
  <si>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</si>
  <si>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</si>
  <si>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</si>
  <si>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</si>
  <si>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</si>
  <si>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</si>
  <si>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</si>
  <si>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</si>
  <si>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</si>
  <si>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</si>
  <si>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</si>
  <si>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</si>
  <si>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</si>
  <si>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</si>
  <si>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</si>
  <si>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</si>
  <si>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</si>
  <si>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</si>
  <si>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</si>
  <si>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</si>
  <si>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</si>
  <si>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</si>
  <si>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</si>
  <si>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</si>
  <si>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</si>
  <si>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</si>
  <si>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</si>
  <si>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</si>
  <si>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</si>
  <si>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</si>
  <si>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</si>
  <si>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</si>
  <si>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</si>
  <si>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</si>
  <si>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</si>
  <si>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</si>
  <si>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</si>
  <si>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</si>
  <si>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</si>
  <si>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</si>
  <si>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</si>
  <si>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</si>
  <si>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</si>
  <si>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</si>
  <si>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</si>
  <si>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</si>
  <si>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</si>
  <si>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</si>
  <si>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</si>
  <si>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</si>
  <si>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</si>
  <si>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</si>
  <si>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</si>
  <si>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</si>
  <si>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</si>
  <si>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</si>
  <si>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</si>
  <si>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</si>
  <si>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</si>
  <si>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</si>
  <si>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</si>
  <si>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</si>
  <si>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</si>
  <si>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</si>
  <si>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</si>
  <si>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</si>
  <si>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</si>
  <si>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</si>
  <si>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</si>
  <si>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</si>
  <si>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</si>
  <si>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</si>
  <si>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</si>
  <si>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</si>
  <si>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</si>
  <si>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</si>
  <si>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</si>
  <si>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</si>
  <si>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</si>
  <si>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</si>
  <si>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</si>
  <si>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</si>
  <si>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</si>
  <si>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</si>
  <si>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</si>
  <si>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</si>
  <si>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</si>
  <si>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</si>
  <si>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</si>
  <si>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</si>
  <si>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</si>
  <si>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</si>
  <si>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</si>
  <si>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</si>
  <si>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</si>
  <si>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</si>
  <si>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</si>
  <si>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</si>
  <si>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</si>
  <si>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</si>
  <si>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</si>
  <si>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</si>
  <si>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</si>
  <si>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</si>
  <si>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</si>
  <si>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</si>
  <si>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</si>
  <si>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</si>
  <si>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</si>
  <si>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</si>
  <si>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</si>
  <si>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</si>
  <si>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</si>
  <si>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</si>
  <si>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</si>
  <si>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</si>
  <si>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</si>
  <si>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</si>
  <si>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</si>
  <si>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</si>
  <si>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</si>
  <si>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</si>
  <si>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</si>
  <si>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</si>
  <si>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</si>
  <si>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</si>
  <si>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</si>
  <si>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</si>
  <si>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</si>
  <si>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</si>
  <si>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</si>
  <si>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</si>
  <si>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</si>
  <si>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</si>
  <si>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</si>
  <si>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</si>
  <si>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</si>
  <si>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</si>
  <si>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</si>
  <si>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</si>
  <si>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</si>
  <si>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</si>
  <si>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</si>
  <si>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</si>
  <si>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</si>
  <si>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</si>
  <si>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</si>
  <si>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</si>
  <si>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</si>
  <si>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</si>
  <si>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</si>
  <si>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</si>
  <si>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</si>
  <si>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</si>
  <si>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</si>
  <si>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</si>
  <si>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</si>
  <si>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</si>
  <si>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</si>
  <si>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</si>
  <si>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</si>
  <si>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</si>
  <si>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</si>
  <si>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</si>
  <si>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</si>
  <si>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</si>
  <si>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</si>
  <si>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</si>
  <si>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</si>
  <si>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</si>
  <si>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</si>
  <si>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</si>
  <si>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</si>
  <si>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</si>
  <si>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</si>
  <si>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</si>
  <si>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</si>
  <si>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</si>
  <si>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</si>
  <si>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</si>
  <si>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</si>
  <si>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</si>
  <si>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</si>
  <si>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</si>
  <si>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</si>
  <si>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</si>
  <si>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</si>
  <si>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</si>
  <si>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</si>
  <si>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</si>
  <si>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</si>
  <si>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</si>
  <si>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</si>
  <si>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</si>
  <si>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</si>
  <si>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</si>
  <si>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</si>
  <si>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</si>
  <si>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</si>
  <si>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</si>
  <si>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</si>
  <si>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</si>
  <si>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</si>
  <si>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</si>
  <si>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</si>
  <si>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</si>
  <si>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</si>
  <si>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</si>
  <si>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</si>
  <si>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</si>
  <si>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</si>
  <si>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</si>
  <si>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</si>
  <si>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</si>
  <si>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</si>
  <si>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</si>
  <si>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</si>
  <si>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</si>
  <si>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</si>
  <si>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</si>
  <si>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</si>
  <si>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</si>
  <si>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</si>
  <si>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</si>
  <si>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</si>
  <si>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</si>
  <si>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</si>
  <si>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</si>
  <si>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</si>
  <si>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</si>
  <si>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</si>
  <si>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</si>
  <si>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</si>
  <si>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</si>
  <si>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</si>
  <si>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</si>
  <si>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</si>
  <si>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</si>
  <si>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</si>
  <si>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</si>
  <si>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</si>
  <si>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</si>
  <si>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</si>
  <si>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</si>
  <si>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</si>
  <si>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</si>
  <si>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</si>
  <si>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</si>
  <si>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</si>
  <si>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</si>
  <si>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</si>
  <si>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</si>
  <si>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</si>
  <si>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</si>
  <si>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</si>
  <si>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</si>
  <si>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</si>
  <si>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</si>
  <si>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</si>
  <si>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</si>
  <si>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</si>
  <si>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</si>
  <si>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</si>
  <si>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</si>
  <si>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</si>
  <si>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</si>
  <si>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</si>
  <si>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</si>
  <si>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</si>
  <si>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</si>
  <si>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</si>
  <si>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</si>
  <si>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</si>
  <si>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</si>
  <si>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</si>
  <si>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</si>
  <si>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</si>
  <si>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</si>
  <si>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</si>
  <si>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</si>
  <si>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</si>
  <si>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</si>
  <si>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</si>
  <si>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</si>
  <si>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</si>
  <si>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</si>
  <si>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</si>
  <si>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</si>
  <si>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</si>
  <si>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</si>
  <si>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</si>
  <si>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</si>
  <si>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</si>
  <si>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</si>
  <si>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</si>
  <si>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</si>
  <si>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</si>
  <si>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</si>
  <si>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</si>
  <si>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</si>
  <si>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</si>
  <si>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</si>
  <si>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</si>
  <si>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</si>
  <si>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</si>
  <si>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</si>
  <si>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</si>
  <si>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</si>
  <si>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</si>
  <si>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</si>
  <si>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</si>
  <si>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</si>
  <si>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</si>
  <si>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</si>
  <si>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</si>
  <si>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</si>
  <si>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</si>
  <si>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</si>
  <si>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</si>
  <si>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</si>
  <si>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</si>
  <si>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</si>
  <si>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</si>
  <si>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</si>
  <si>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</si>
  <si>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</si>
  <si>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</si>
  <si>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</si>
  <si>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</si>
  <si>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</si>
  <si>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</si>
  <si>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</si>
  <si>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</si>
  <si>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</si>
  <si>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</si>
  <si>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</si>
  <si>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</si>
  <si>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</si>
  <si>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</si>
  <si>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</si>
  <si>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</si>
  <si>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</si>
  <si>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</si>
  <si>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</si>
  <si>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</si>
  <si>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</si>
  <si>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</si>
  <si>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</si>
  <si>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</si>
  <si>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</si>
  <si>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</si>
  <si>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</si>
  <si>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</si>
  <si>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</si>
  <si>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</si>
  <si>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</si>
  <si>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</si>
  <si>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</si>
  <si>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</si>
  <si>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</si>
  <si>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</si>
  <si>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</si>
  <si>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</si>
  <si>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</si>
  <si>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</si>
  <si>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</si>
  <si>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</si>
  <si>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</si>
  <si>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</si>
  <si>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</si>
  <si>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</si>
  <si>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</si>
  <si>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</si>
  <si>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</si>
  <si>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</si>
  <si>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</si>
  <si>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</si>
  <si>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</si>
  <si>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</si>
  <si>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</si>
  <si>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</si>
  <si>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</si>
  <si>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</si>
  <si>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</si>
  <si>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</si>
  <si>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</si>
  <si>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</si>
  <si>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</si>
  <si>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</si>
  <si>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</si>
  <si>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</si>
  <si>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</si>
  <si>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</si>
  <si>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</si>
  <si>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</si>
  <si>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</si>
  <si>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</si>
  <si>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</si>
  <si>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</si>
  <si>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</si>
  <si>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</si>
  <si>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</si>
  <si>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</si>
  <si>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</si>
  <si>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</si>
  <si>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</si>
  <si>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</si>
  <si>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</si>
  <si>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</si>
  <si>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</si>
  <si>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</si>
  <si>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</si>
  <si>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</si>
  <si>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</si>
  <si>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</si>
  <si>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</si>
  <si>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</si>
  <si>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</si>
  <si>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</si>
  <si>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</si>
  <si>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</si>
  <si>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</si>
  <si>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</si>
  <si>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</si>
  <si>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</si>
  <si>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</si>
  <si>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</si>
  <si>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</si>
  <si>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</si>
  <si>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</si>
  <si>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</si>
  <si>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</si>
  <si>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</si>
  <si>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</si>
  <si>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</si>
  <si>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</si>
  <si>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</si>
  <si>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</si>
  <si>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</si>
  <si>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</si>
  <si>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</si>
  <si>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</si>
  <si>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</si>
  <si>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</si>
  <si>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</si>
  <si>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</si>
  <si>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</si>
  <si>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</si>
  <si>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</si>
  <si>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</si>
  <si>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</si>
  <si>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</si>
  <si>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</si>
  <si>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</si>
  <si>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</si>
  <si>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</si>
  <si>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</si>
  <si>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</si>
  <si>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</si>
  <si>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</si>
  <si>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</si>
  <si>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</si>
  <si>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</si>
  <si>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</si>
  <si>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</si>
  <si>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</si>
  <si>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</si>
  <si>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</si>
  <si>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</si>
  <si>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</si>
  <si>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</si>
  <si>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</si>
  <si>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</si>
  <si>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</si>
  <si>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</si>
  <si>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</si>
  <si>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</si>
  <si>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</si>
  <si>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</si>
  <si>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</si>
  <si>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</si>
  <si>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</si>
  <si>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</si>
  <si>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</si>
  <si>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</si>
  <si>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</si>
  <si>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</si>
  <si>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</si>
  <si>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</si>
  <si>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</si>
  <si>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</si>
  <si>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</si>
  <si>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</si>
  <si>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</si>
  <si>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</si>
  <si>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</si>
  <si>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</si>
  <si>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</si>
  <si>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</si>
  <si>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</si>
  <si>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</si>
  <si>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</si>
  <si>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</si>
  <si>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</si>
  <si>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</si>
  <si>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</si>
  <si>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</si>
  <si>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</si>
  <si>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</si>
  <si>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</si>
  <si>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</si>
  <si>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</si>
  <si>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</si>
  <si>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</si>
  <si>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</si>
  <si>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</si>
  <si>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</si>
  <si>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</si>
  <si>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</si>
  <si>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</si>
  <si>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</si>
  <si>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</si>
  <si>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</si>
  <si>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</si>
  <si>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</si>
  <si>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</si>
  <si>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</si>
  <si>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</si>
  <si>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</si>
  <si>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</si>
  <si>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</si>
  <si>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</si>
  <si>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</si>
  <si>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</si>
  <si>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</si>
  <si>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</si>
  <si>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</si>
  <si>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</si>
  <si>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</si>
  <si>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</si>
  <si>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</si>
  <si>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</si>
  <si>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</si>
  <si>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</si>
  <si>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</si>
  <si>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</si>
  <si>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</si>
  <si>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</si>
  <si>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</si>
  <si>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</si>
  <si>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</si>
  <si>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</si>
  <si>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</si>
  <si>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</si>
  <si>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</si>
  <si>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</si>
  <si>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</si>
  <si>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</si>
  <si>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</si>
  <si>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</si>
  <si>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</si>
  <si>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</si>
  <si>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</si>
  <si>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</si>
  <si>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</si>
  <si>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</si>
  <si>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</si>
  <si>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</si>
  <si>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</si>
  <si>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</si>
  <si>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</si>
  <si>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</si>
  <si>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</si>
  <si>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</si>
  <si>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</si>
  <si>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</si>
  <si>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</si>
  <si>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</si>
  <si>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</si>
  <si>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</si>
  <si>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</si>
  <si>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</si>
  <si>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</si>
  <si>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</si>
  <si>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</si>
  <si>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</si>
  <si>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</si>
  <si>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</si>
  <si>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</si>
  <si>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</si>
  <si>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</si>
  <si>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</si>
  <si>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</si>
  <si>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</si>
  <si>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</si>
  <si>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</si>
  <si>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</si>
  <si>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</si>
  <si>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</si>
  <si>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</si>
  <si>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</si>
  <si>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</si>
  <si>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</si>
  <si>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</si>
  <si>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</si>
  <si>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</si>
  <si>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</si>
  <si>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</si>
  <si>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</si>
  <si>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</si>
  <si>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</si>
  <si>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</si>
  <si>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</si>
  <si>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</si>
  <si>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</si>
  <si>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</si>
  <si>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</si>
  <si>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</si>
  <si>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</si>
  <si>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</si>
  <si>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</si>
  <si>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</si>
  <si>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</si>
  <si>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</si>
  <si>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</si>
  <si>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</si>
  <si>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</si>
  <si>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</si>
  <si>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</si>
  <si>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</si>
  <si>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</si>
  <si>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</si>
  <si>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</si>
  <si>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</si>
  <si>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</si>
  <si>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</si>
  <si>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</si>
  <si>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</si>
  <si>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</si>
  <si>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</si>
  <si>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</si>
  <si>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</si>
  <si>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</si>
  <si>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</si>
  <si>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</si>
  <si>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</si>
  <si>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</si>
  <si>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</si>
  <si>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</si>
  <si>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</si>
  <si>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</si>
  <si>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</si>
  <si>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</si>
  <si>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</si>
  <si>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</si>
  <si>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</si>
  <si>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</si>
  <si>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</si>
  <si>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</si>
  <si>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</si>
  <si>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</si>
  <si>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</si>
  <si>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</si>
  <si>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</si>
  <si>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</si>
  <si>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</si>
  <si>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</si>
  <si>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</si>
  <si>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</si>
  <si>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</si>
  <si>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</si>
  <si>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</si>
  <si>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</si>
  <si>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</si>
  <si>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</si>
  <si>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</si>
  <si>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</si>
  <si>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</si>
  <si>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</si>
  <si>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</si>
  <si>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</si>
  <si>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</si>
  <si>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</si>
  <si>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</si>
  <si>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</si>
  <si>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</si>
  <si>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</si>
  <si>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</si>
  <si>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</si>
  <si>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</si>
  <si>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</si>
  <si>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</si>
  <si>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</si>
  <si>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</si>
  <si>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</si>
  <si>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</si>
  <si>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</si>
  <si>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</si>
  <si>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</si>
  <si>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</si>
  <si>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</si>
  <si>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</si>
  <si>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</si>
  <si>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</si>
  <si>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</si>
  <si>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</si>
  <si>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</si>
  <si>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</si>
  <si>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</si>
  <si>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</si>
  <si>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</si>
  <si>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</si>
  <si>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</si>
  <si>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</si>
  <si>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</si>
  <si>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</si>
  <si>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</si>
  <si>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</si>
  <si>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</si>
  <si>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</si>
  <si>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</si>
  <si>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</si>
  <si>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</si>
  <si>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</si>
  <si>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</si>
  <si>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</si>
  <si>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</si>
  <si>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</si>
  <si>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</si>
  <si>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</si>
  <si>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</si>
  <si>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</si>
  <si>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</si>
  <si>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</si>
  <si>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</si>
  <si>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</si>
  <si>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</si>
  <si>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</si>
  <si>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</si>
  <si>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</si>
  <si>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</si>
  <si>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</si>
  <si>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</si>
  <si>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</si>
  <si>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</si>
  <si>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</si>
  <si>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</si>
  <si>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</si>
  <si>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</si>
  <si>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</si>
  <si>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</si>
  <si>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</si>
  <si>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</si>
  <si>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</si>
  <si>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</si>
  <si>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</si>
  <si>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</si>
  <si>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</si>
  <si>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</si>
  <si>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</si>
  <si>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</si>
  <si>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</si>
  <si>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</si>
  <si>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</si>
  <si>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</si>
  <si>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</si>
  <si>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</si>
  <si>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</si>
  <si>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</si>
  <si>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</si>
  <si>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</si>
  <si>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</si>
  <si>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</si>
  <si>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</si>
  <si>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</si>
  <si>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</si>
  <si>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</si>
  <si>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</si>
  <si>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</si>
  <si>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</si>
  <si>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</si>
  <si>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</si>
  <si>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</si>
  <si>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</si>
  <si>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</si>
  <si>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</si>
  <si>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</si>
  <si>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</si>
  <si>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</si>
  <si>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</si>
  <si>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</si>
  <si>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</si>
  <si>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</si>
  <si>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</si>
  <si>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</si>
  <si>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</si>
  <si>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</si>
  <si>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</si>
  <si>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</si>
  <si>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</si>
  <si>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</si>
  <si>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</si>
  <si>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</si>
  <si>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</si>
  <si>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</si>
  <si>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</si>
  <si>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</si>
  <si>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</si>
  <si>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</si>
  <si>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</si>
  <si>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</si>
  <si>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</si>
  <si>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</si>
  <si>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</si>
  <si>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</si>
  <si>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</si>
  <si>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</si>
  <si>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</si>
  <si>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</si>
  <si>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</si>
  <si>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</si>
  <si>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</si>
  <si>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</si>
  <si>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</si>
  <si>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</si>
  <si>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</si>
  <si>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</si>
  <si>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</si>
  <si>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</si>
  <si>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</si>
  <si>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</si>
  <si>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</si>
  <si>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</si>
  <si>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</si>
  <si>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</si>
  <si>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</si>
  <si>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</si>
  <si>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</si>
  <si>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</si>
  <si>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</si>
  <si>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</si>
  <si>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</si>
  <si>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</si>
  <si>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</si>
  <si>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</si>
  <si>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</si>
  <si>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</si>
  <si>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</si>
  <si>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</si>
  <si>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</si>
  <si>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</si>
  <si>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</si>
  <si>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</si>
  <si>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</si>
  <si>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</si>
  <si>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</si>
  <si>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</si>
  <si>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</si>
  <si>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</si>
  <si>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</si>
  <si>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</si>
  <si>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</si>
  <si>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</si>
  <si>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</si>
  <si>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</si>
  <si>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</si>
  <si>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</si>
  <si>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</si>
  <si>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</si>
  <si>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</si>
  <si>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</si>
  <si>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</si>
  <si>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</si>
  <si>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</si>
  <si>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</si>
  <si>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</si>
  <si>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</si>
  <si>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</si>
  <si>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</si>
  <si>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</si>
  <si>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</si>
  <si>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</si>
  <si>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</si>
  <si>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</si>
  <si>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</si>
  <si>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</si>
  <si>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</si>
  <si>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</si>
  <si>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</si>
  <si>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</si>
  <si>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</si>
  <si>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</si>
  <si>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</si>
  <si>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</si>
  <si>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</si>
  <si>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</si>
  <si>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</si>
  <si>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</si>
  <si>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</si>
  <si>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</si>
  <si>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</si>
  <si>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</si>
  <si>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</si>
  <si>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</si>
  <si>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</si>
  <si>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</si>
  <si>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</si>
  <si>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</si>
  <si>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</si>
  <si>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</si>
  <si>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</si>
  <si>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</si>
  <si>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</si>
  <si>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</si>
  <si>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</si>
  <si>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</si>
  <si>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</si>
  <si>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</si>
  <si>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</si>
  <si>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</si>
  <si>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</si>
  <si>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</si>
  <si>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</si>
  <si>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</si>
  <si>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</si>
  <si>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</si>
  <si>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</si>
  <si>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</si>
  <si>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</si>
  <si>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</si>
  <si>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</si>
  <si>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</si>
  <si>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</si>
  <si>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</si>
  <si>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</si>
  <si>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</si>
  <si>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</si>
  <si>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</si>
  <si>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</si>
  <si>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</si>
  <si>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</si>
  <si>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</si>
  <si>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</si>
  <si>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</si>
  <si>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</si>
  <si>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</si>
  <si>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</si>
  <si>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</si>
  <si>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</si>
  <si>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</si>
  <si>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</si>
  <si>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</si>
  <si>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</si>
  <si>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</si>
  <si>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</si>
  <si>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</si>
  <si>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</si>
  <si>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</si>
  <si>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</si>
  <si>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</si>
  <si>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</si>
  <si>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</si>
  <si>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</si>
  <si>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</si>
  <si>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</si>
  <si>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</si>
  <si>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</si>
  <si>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</si>
  <si>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</si>
  <si>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</si>
  <si>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</si>
  <si>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</si>
  <si>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</si>
  <si>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</si>
  <si>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</si>
  <si>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</si>
  <si>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</si>
  <si>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</si>
  <si>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</si>
  <si>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</si>
  <si>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</si>
  <si>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</si>
  <si>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</si>
  <si>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</si>
  <si>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</si>
  <si>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</si>
  <si>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</si>
  <si>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</si>
  <si>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</si>
  <si>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</si>
  <si>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</si>
  <si>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</si>
  <si>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</si>
  <si>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</si>
  <si>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</si>
  <si>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</si>
  <si>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</si>
  <si>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</si>
  <si>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</si>
  <si>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</si>
  <si>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</si>
  <si>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</si>
  <si>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</si>
  <si>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</si>
  <si>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</si>
  <si>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</si>
  <si>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</si>
  <si>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</si>
  <si>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</si>
  <si>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</si>
  <si>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</si>
  <si>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</si>
  <si>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</si>
  <si>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</si>
  <si>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</si>
  <si>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</si>
  <si>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</si>
  <si>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</si>
  <si>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</si>
  <si>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</si>
  <si>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</si>
  <si>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</si>
  <si>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</si>
  <si>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</si>
  <si>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</si>
  <si>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</si>
  <si>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</si>
  <si>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</si>
  <si>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</si>
  <si>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</si>
  <si>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</si>
  <si>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</si>
  <si>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</si>
  <si>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</si>
  <si>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</si>
  <si>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</si>
  <si>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</si>
  <si>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</si>
  <si>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</si>
  <si>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</si>
  <si>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</si>
  <si>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</si>
  <si>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</si>
  <si>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</si>
  <si>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</si>
  <si>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</si>
  <si>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</si>
  <si>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</si>
  <si>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</si>
  <si>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</si>
  <si>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</si>
  <si>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</si>
  <si>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</si>
  <si>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</si>
  <si>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</si>
  <si>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</si>
  <si>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</si>
  <si>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</si>
  <si>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</si>
  <si>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</si>
  <si>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</si>
  <si>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</si>
  <si>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</si>
  <si>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</si>
  <si>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</si>
  <si>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</si>
  <si>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</si>
  <si>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</si>
  <si>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</si>
  <si>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</si>
  <si>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</si>
  <si>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</si>
  <si>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</si>
  <si>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</si>
  <si>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</si>
  <si>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</si>
  <si>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</si>
  <si>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</si>
  <si>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</si>
  <si>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</si>
  <si>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</si>
  <si>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</si>
  <si>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</si>
  <si>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</si>
  <si>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</si>
  <si>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</si>
  <si>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</si>
  <si>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</si>
  <si>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</si>
  <si>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</si>
  <si>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</si>
  <si>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</si>
  <si>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</si>
  <si>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</si>
  <si>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</si>
  <si>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</si>
  <si>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</si>
  <si>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</si>
  <si>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</si>
  <si>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</si>
  <si>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</si>
  <si>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</si>
  <si>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</si>
  <si>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</si>
  <si>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</si>
  <si>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</si>
  <si>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</si>
  <si>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</si>
  <si>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</si>
  <si>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</si>
  <si>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</si>
  <si>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</si>
  <si>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</si>
  <si>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</si>
  <si>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</si>
  <si>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</si>
  <si>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</si>
  <si>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</si>
  <si>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</si>
  <si>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</si>
  <si>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</si>
  <si>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</si>
  <si>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</si>
  <si>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</si>
  <si>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</si>
  <si>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</si>
  <si>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</si>
  <si>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</si>
  <si>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</si>
  <si>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</si>
  <si>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</si>
  <si>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</si>
  <si>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</si>
  <si>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</si>
  <si>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</si>
  <si>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</si>
  <si>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</si>
  <si>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</si>
  <si>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</si>
  <si>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</si>
  <si>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</si>
  <si>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</si>
  <si>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</si>
  <si>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</si>
  <si>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</si>
  <si>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</si>
  <si>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</si>
  <si>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</si>
  <si>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</si>
  <si>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</si>
  <si>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</si>
  <si>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</si>
  <si>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</si>
  <si>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</si>
  <si>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</si>
  <si>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</si>
  <si>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</si>
  <si>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</si>
  <si>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</si>
  <si>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</si>
  <si>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</si>
  <si>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</si>
  <si>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</si>
  <si>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</si>
  <si>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</si>
  <si>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</si>
  <si>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</si>
  <si>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</si>
  <si>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</si>
  <si>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</si>
  <si>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</si>
  <si>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</si>
  <si>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</si>
  <si>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</si>
  <si>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</si>
  <si>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</si>
  <si>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</si>
  <si>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</si>
  <si>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</si>
  <si>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</si>
  <si>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</si>
  <si>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</si>
  <si>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</si>
  <si>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</si>
  <si>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</si>
  <si>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</si>
  <si>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</si>
  <si>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</si>
  <si>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</si>
  <si>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</si>
  <si>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</si>
  <si>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</si>
  <si>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</si>
  <si>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</si>
  <si>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</si>
  <si>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</si>
  <si>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</si>
  <si>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</si>
  <si>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</si>
  <si>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</si>
  <si>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</si>
  <si>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</si>
  <si>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</si>
  <si>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</si>
  <si>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</si>
  <si>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</si>
  <si>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</si>
  <si>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</si>
  <si>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</si>
  <si>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</si>
  <si>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</si>
  <si>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</si>
  <si>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</si>
  <si>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</si>
  <si>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</si>
  <si>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</si>
  <si>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</si>
  <si>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</si>
  <si>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</si>
  <si>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</si>
  <si>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</si>
  <si>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</si>
  <si>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</si>
  <si>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</si>
  <si>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</si>
  <si>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</si>
  <si>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</si>
  <si>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</si>
  <si>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</si>
  <si>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</si>
  <si>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</si>
  <si>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</si>
  <si>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</si>
  <si>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</si>
  <si>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</si>
  <si>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</si>
  <si>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</si>
  <si>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</si>
  <si>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</si>
  <si>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</si>
  <si>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</si>
  <si>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</si>
  <si>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</si>
  <si>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</si>
  <si>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</si>
  <si>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</si>
  <si>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</si>
  <si>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</si>
  <si>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</si>
  <si>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</si>
  <si>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</si>
  <si>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</si>
  <si>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</si>
  <si>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</si>
  <si>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</si>
  <si>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</si>
  <si>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</si>
  <si>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</si>
  <si>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</si>
  <si>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</si>
  <si>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</si>
  <si>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</si>
  <si>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</si>
  <si>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</si>
  <si>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</si>
  <si>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</si>
  <si>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</si>
  <si>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</si>
  <si>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</si>
  <si>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</si>
  <si>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</si>
  <si>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</si>
  <si>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</si>
  <si>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</si>
  <si>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</si>
  <si>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</si>
  <si>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</si>
  <si>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</si>
  <si>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</si>
  <si>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</si>
  <si>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</si>
  <si>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</si>
  <si>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</si>
  <si>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</si>
  <si>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</si>
  <si>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</si>
  <si>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</si>
  <si>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</si>
  <si>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</si>
  <si>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</si>
  <si>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</si>
  <si>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</si>
  <si>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</si>
  <si>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</si>
  <si>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</si>
  <si>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</si>
  <si>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</si>
  <si>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</si>
  <si>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</si>
  <si>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</si>
  <si>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</si>
  <si>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</si>
  <si>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</si>
  <si>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</si>
  <si>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</si>
  <si>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</si>
  <si>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</si>
  <si>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</si>
  <si>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</si>
  <si>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</si>
  <si>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</si>
  <si>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</si>
  <si>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</si>
  <si>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</si>
  <si>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</si>
  <si>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</si>
  <si>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</si>
  <si>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</si>
  <si>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</si>
  <si>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</si>
  <si>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</si>
  <si>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</si>
  <si>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</si>
  <si>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</si>
  <si>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</si>
  <si>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</si>
  <si>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</si>
  <si>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</si>
  <si>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</si>
  <si>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</si>
  <si>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</si>
  <si>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</si>
  <si>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</si>
  <si>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</si>
  <si>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</si>
  <si>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</si>
  <si>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</si>
  <si>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</si>
  <si>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</si>
  <si>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</si>
  <si>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</si>
  <si>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</si>
  <si>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</si>
  <si>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</si>
  <si>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</si>
  <si>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</si>
  <si>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</si>
  <si>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</si>
  <si>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</si>
  <si>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</si>
  <si>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</si>
  <si>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</si>
  <si>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</si>
  <si>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</si>
  <si>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</si>
  <si>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</si>
  <si>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</si>
  <si>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</si>
  <si>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</si>
  <si>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</si>
  <si>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</si>
  <si>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</si>
  <si>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</si>
  <si>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</si>
  <si>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</si>
  <si>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</si>
  <si>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</si>
  <si>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</si>
  <si>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</si>
  <si>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</si>
  <si>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</si>
  <si>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</si>
  <si>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</si>
  <si>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</si>
  <si>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</si>
  <si>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</si>
  <si>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</si>
  <si>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</si>
  <si>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</si>
  <si>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</si>
  <si>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</si>
  <si>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</si>
  <si>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</si>
  <si>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</si>
  <si>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</si>
  <si>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</si>
  <si>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</si>
  <si>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</si>
  <si>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</si>
  <si>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</si>
  <si>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</si>
  <si>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</si>
  <si>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</si>
  <si>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</si>
  <si>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</si>
  <si>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</si>
  <si>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</si>
  <si>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</si>
  <si>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</si>
  <si>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</si>
  <si>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</si>
  <si>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</si>
  <si>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</si>
  <si>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</si>
  <si>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</si>
  <si>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</si>
  <si>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</si>
  <si>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</si>
  <si>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</si>
  <si>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</si>
  <si>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</si>
  <si>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</si>
  <si>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</si>
  <si>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</si>
  <si>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</si>
  <si>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</si>
  <si>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</si>
  <si>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</si>
  <si>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</si>
  <si>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</si>
  <si>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</si>
  <si>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</si>
  <si>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</si>
  <si>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</si>
  <si>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</si>
  <si>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</si>
  <si>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</si>
  <si>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</si>
  <si>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</si>
  <si>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</si>
  <si>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</si>
  <si>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</si>
  <si>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</si>
  <si>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</si>
  <si>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</si>
  <si>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</si>
  <si>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</si>
  <si>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</si>
  <si>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</si>
  <si>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</si>
  <si>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</si>
  <si>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</si>
  <si>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</si>
  <si>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</si>
  <si>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</si>
  <si>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</si>
  <si>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</si>
  <si>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</si>
  <si>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</si>
  <si>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</si>
  <si>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</si>
  <si>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</si>
  <si>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</si>
  <si>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</si>
  <si>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</si>
  <si>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</si>
  <si>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</si>
  <si>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</si>
  <si>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</si>
  <si>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</si>
  <si>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</si>
  <si>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</si>
  <si>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</si>
  <si>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</si>
  <si>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</si>
  <si>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</si>
  <si>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</si>
  <si>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</si>
  <si>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</si>
  <si>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</si>
  <si>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</si>
  <si>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</si>
  <si>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</si>
  <si>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</si>
  <si>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</si>
  <si>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</si>
  <si>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</si>
  <si>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</si>
  <si>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</si>
  <si>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</si>
  <si>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</si>
  <si>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</si>
  <si>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</si>
  <si>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</si>
  <si>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</si>
  <si>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</si>
  <si>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</si>
  <si>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</si>
  <si>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</si>
  <si>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</si>
  <si>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</si>
  <si>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</si>
  <si>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</si>
  <si>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</si>
  <si>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</si>
  <si>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</si>
  <si>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</si>
  <si>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</si>
  <si>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</si>
  <si>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</si>
  <si>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</si>
  <si>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</si>
  <si>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</si>
  <si>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</si>
  <si>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</si>
  <si>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</si>
  <si>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</si>
  <si>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</si>
  <si>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</si>
  <si>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</si>
  <si>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</si>
  <si>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</si>
  <si>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</si>
  <si>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</si>
  <si>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</si>
  <si>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</si>
  <si>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</si>
  <si>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</si>
  <si>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</si>
  <si>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</si>
  <si>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</si>
  <si>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</si>
  <si>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</si>
  <si>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</si>
  <si>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</si>
  <si>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</si>
  <si>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</si>
  <si>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</si>
  <si>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</si>
  <si>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</si>
  <si>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</si>
  <si>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</si>
  <si>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</si>
  <si>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</si>
  <si>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</si>
  <si>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</si>
  <si>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</si>
  <si>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</si>
  <si>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</si>
  <si>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</si>
  <si>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</si>
  <si>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</si>
  <si>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</si>
  <si>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</si>
  <si>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</si>
  <si>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</si>
  <si>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</si>
  <si>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</si>
  <si>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</si>
  <si>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</si>
  <si>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</si>
  <si>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</si>
  <si>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</si>
  <si>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</si>
  <si>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</si>
  <si>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</si>
  <si>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</si>
  <si>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</si>
  <si>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</si>
  <si>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</si>
  <si>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</si>
  <si>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</si>
  <si>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</si>
  <si>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</si>
  <si>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</si>
  <si>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</si>
  <si>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</si>
  <si>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</si>
  <si>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</si>
  <si>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</si>
  <si>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</si>
  <si>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</si>
  <si>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</si>
  <si>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</si>
  <si>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</si>
  <si>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</si>
  <si>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</si>
  <si>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</si>
  <si>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</si>
  <si>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</si>
  <si>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</si>
  <si>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</si>
  <si>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</si>
  <si>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</si>
  <si>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</si>
  <si>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</si>
  <si>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</si>
  <si>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</si>
  <si>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</si>
  <si>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</si>
  <si>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</si>
  <si>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</si>
  <si>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</si>
  <si>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</si>
  <si>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</si>
  <si>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</si>
  <si>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</si>
  <si>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</si>
  <si>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</si>
  <si>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</si>
  <si>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</si>
  <si>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</si>
  <si>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</si>
  <si>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</si>
  <si>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</si>
  <si>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</si>
  <si>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</si>
  <si>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</si>
  <si>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</si>
  <si>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</si>
  <si>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</si>
  <si>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</si>
  <si>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</si>
  <si>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</si>
  <si>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</si>
  <si>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</si>
  <si>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</si>
  <si>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</si>
  <si>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</si>
  <si>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</si>
  <si>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</si>
  <si>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</si>
  <si>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</si>
  <si>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</si>
  <si>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</si>
  <si>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</si>
  <si>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</si>
  <si>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</si>
  <si>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</si>
  <si>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</si>
  <si>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</si>
  <si>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</si>
  <si>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</si>
  <si>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</si>
  <si>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</si>
  <si>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</si>
  <si>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</si>
  <si>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</si>
  <si>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</si>
  <si>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</si>
  <si>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</si>
  <si>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</si>
  <si>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</si>
  <si>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</si>
  <si>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</si>
  <si>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</si>
  <si>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</si>
  <si>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</si>
  <si>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</si>
  <si>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</si>
  <si>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</si>
  <si>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</si>
  <si>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</si>
  <si>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</si>
  <si>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</si>
  <si>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</si>
  <si>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</si>
  <si>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</si>
  <si>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</si>
  <si>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</si>
  <si>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</si>
  <si>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</si>
  <si>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</si>
  <si>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</si>
  <si>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</si>
  <si>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</si>
  <si>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</si>
  <si>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</si>
  <si>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</si>
  <si>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</si>
  <si>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</si>
  <si>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</si>
  <si>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</si>
  <si>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</si>
  <si>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</si>
  <si>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</si>
  <si>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</si>
  <si>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</si>
  <si>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</si>
  <si>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</si>
  <si>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</si>
  <si>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</si>
  <si>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</si>
  <si>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</si>
  <si>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</si>
  <si>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</si>
  <si>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</si>
  <si>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</si>
  <si>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</si>
  <si>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</si>
  <si>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</si>
  <si>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</si>
  <si>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</si>
  <si>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</si>
  <si>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</si>
  <si>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</si>
  <si>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</si>
  <si>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</si>
  <si>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</si>
  <si>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</si>
  <si>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</si>
  <si>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</si>
  <si>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</si>
  <si>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</si>
  <si>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</si>
  <si>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</si>
  <si>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</si>
  <si>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</si>
  <si>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</si>
  <si>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</si>
  <si>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</si>
  <si>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</si>
  <si>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</si>
  <si>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</si>
  <si>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</si>
  <si>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</si>
  <si>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</si>
  <si>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</si>
  <si>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</si>
  <si>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</si>
  <si>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</si>
  <si>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</si>
  <si>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</si>
  <si>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</si>
  <si>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</si>
  <si>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</si>
  <si>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</si>
  <si>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</si>
  <si>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</si>
  <si>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</si>
  <si>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</si>
  <si>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</si>
  <si>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</si>
  <si>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</si>
  <si>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</si>
  <si>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</si>
  <si>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</si>
  <si>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</si>
  <si>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</si>
  <si>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</si>
  <si>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</si>
  <si>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</si>
  <si>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</si>
  <si>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</si>
  <si>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</si>
  <si>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</si>
  <si>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</si>
  <si>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</si>
  <si>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</si>
  <si>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</si>
  <si>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</si>
  <si>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</si>
  <si>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</si>
  <si>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</si>
  <si>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</si>
  <si>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</si>
  <si>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</si>
  <si>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</si>
  <si>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</si>
  <si>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</si>
  <si>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</si>
  <si>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</si>
  <si>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</si>
  <si>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</si>
  <si>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</si>
  <si>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</si>
  <si>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</si>
  <si>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</si>
  <si>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</si>
  <si>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</si>
  <si>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</si>
  <si>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</si>
  <si>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</si>
  <si>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</si>
  <si>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</si>
  <si>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</si>
  <si>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</si>
  <si>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</si>
  <si>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</si>
  <si>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</si>
  <si>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</si>
  <si>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</si>
  <si>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</si>
  <si>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</si>
  <si>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</si>
  <si>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</si>
  <si>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</si>
  <si>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</si>
  <si>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</si>
  <si>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</si>
  <si>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</si>
  <si>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</si>
  <si>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</si>
  <si>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</si>
  <si>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</si>
  <si>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</si>
  <si>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</si>
  <si>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</si>
  <si>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</si>
  <si>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</si>
  <si>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</si>
  <si>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</si>
  <si>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</si>
  <si>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</si>
  <si>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</si>
  <si>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</si>
  <si>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</si>
  <si>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</si>
  <si>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</si>
  <si>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</si>
  <si>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</si>
  <si>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</si>
  <si>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</si>
  <si>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</si>
  <si>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</si>
  <si>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</si>
  <si>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</si>
  <si>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</si>
  <si>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</si>
  <si>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</si>
  <si>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</si>
  <si>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</si>
  <si>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</si>
  <si>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</si>
  <si>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</si>
  <si>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</si>
  <si>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</si>
  <si>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</si>
  <si>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</si>
  <si>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</si>
  <si>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</si>
  <si>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</si>
  <si>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</si>
  <si>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</si>
  <si>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</si>
  <si>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</si>
  <si>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</si>
  <si>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</si>
  <si>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</si>
  <si>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</si>
  <si>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</si>
  <si>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</si>
  <si>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</si>
  <si>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</si>
  <si>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</si>
  <si>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</si>
  <si>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</si>
  <si>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</si>
  <si>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</si>
  <si>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</si>
  <si>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</si>
  <si>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</si>
  <si>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</si>
  <si>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</si>
  <si>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</si>
  <si>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</si>
  <si>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</si>
  <si>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</si>
  <si>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</si>
  <si>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</si>
  <si>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</si>
  <si>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</si>
  <si>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</si>
  <si>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</si>
  <si>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</si>
  <si>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</si>
  <si>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</si>
  <si>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</si>
  <si>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</si>
  <si>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</si>
  <si>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</si>
  <si>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</si>
  <si>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</si>
  <si>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</si>
  <si>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</si>
  <si>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</si>
  <si>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</si>
  <si>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</si>
  <si>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</si>
  <si>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</si>
  <si>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</si>
  <si>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</si>
  <si>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</si>
  <si>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</si>
  <si>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</si>
  <si>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</si>
  <si>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</si>
  <si>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</si>
  <si>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</si>
  <si>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</si>
  <si>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</si>
  <si>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</si>
  <si>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</si>
  <si>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</si>
  <si>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</si>
  <si>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</si>
  <si>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</si>
  <si>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</si>
  <si>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</si>
  <si>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</si>
  <si>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</si>
  <si>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</si>
  <si>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</si>
  <si>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</si>
  <si>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</si>
  <si>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</si>
  <si>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</si>
  <si>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</si>
  <si>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</si>
  <si>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</si>
  <si>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</si>
  <si>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</si>
  <si>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</si>
  <si>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</si>
  <si>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</si>
  <si>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</si>
  <si>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</si>
  <si>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</si>
  <si>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</si>
  <si>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</si>
  <si>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</si>
  <si>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</si>
  <si>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</si>
  <si>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</si>
  <si>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</si>
  <si>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</si>
  <si>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</si>
  <si>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</si>
  <si>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</si>
  <si>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</si>
  <si>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</si>
  <si>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</si>
  <si>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</si>
  <si>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</si>
  <si>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</si>
  <si>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</si>
  <si>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</si>
  <si>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</si>
  <si>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</si>
  <si>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</si>
  <si>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</si>
  <si>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</si>
  <si>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</si>
  <si>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</si>
  <si>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</si>
  <si>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</si>
  <si>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</si>
  <si>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</si>
  <si>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</si>
  <si>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</si>
  <si>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</si>
  <si>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</si>
  <si>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</si>
  <si>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</si>
  <si>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</si>
  <si>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</si>
  <si>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</si>
  <si>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</si>
  <si>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</si>
  <si>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</si>
  <si>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</si>
  <si>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</si>
  <si>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</si>
  <si>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</si>
  <si>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</si>
  <si>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</si>
  <si>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</si>
  <si>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</si>
  <si>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</si>
  <si>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</si>
  <si>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</si>
  <si>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</si>
  <si>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</si>
  <si>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</si>
  <si>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</si>
  <si>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</si>
  <si>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</si>
  <si>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</si>
  <si>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</si>
  <si>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</si>
  <si>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</si>
  <si>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</si>
  <si>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</si>
  <si>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</si>
  <si>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</si>
  <si>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</si>
  <si>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</si>
  <si>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</si>
  <si>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</si>
  <si>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</si>
  <si>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</si>
  <si>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</si>
  <si>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</si>
  <si>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</si>
  <si>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</si>
  <si>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</si>
  <si>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</si>
  <si>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</si>
  <si>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</si>
  <si>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</si>
  <si>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</si>
  <si>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</si>
  <si>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</si>
  <si>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</si>
  <si>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</si>
  <si>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</si>
  <si>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</si>
  <si>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</si>
  <si>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</si>
  <si>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</si>
  <si>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</si>
  <si>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</si>
  <si>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</si>
  <si>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</si>
  <si>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</si>
  <si>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</si>
  <si>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</si>
  <si>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</si>
  <si>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</si>
  <si>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</si>
  <si>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</si>
  <si>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</si>
  <si>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</si>
  <si>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</si>
  <si>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</si>
  <si>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</si>
  <si>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</si>
  <si>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</si>
  <si>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</si>
  <si>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</si>
  <si>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</si>
  <si>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</si>
  <si>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</si>
  <si>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</si>
  <si>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</si>
  <si>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</si>
  <si>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</si>
  <si>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</si>
  <si>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</si>
  <si>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</si>
  <si>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</si>
  <si>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</si>
  <si>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</si>
  <si>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</si>
  <si>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</si>
  <si>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</si>
  <si>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</si>
  <si>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</si>
  <si>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</si>
  <si>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</si>
  <si>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</si>
  <si>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</si>
  <si>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</si>
  <si>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</si>
  <si>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</si>
  <si>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</si>
  <si>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</si>
  <si>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</si>
  <si>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</si>
  <si>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</si>
  <si>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</si>
  <si>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</si>
  <si>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</si>
  <si>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</si>
  <si>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</si>
  <si>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</si>
  <si>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</si>
  <si>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</si>
  <si>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</si>
  <si>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</si>
  <si>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</si>
  <si>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</si>
  <si>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</si>
  <si>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</si>
  <si>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</si>
  <si>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</si>
  <si>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</si>
  <si>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</si>
  <si>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</si>
  <si>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</si>
  <si>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</si>
  <si>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</si>
  <si>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</si>
  <si>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</si>
  <si>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</si>
  <si>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</si>
  <si>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</si>
  <si>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</si>
  <si>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</si>
  <si>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</si>
  <si>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</si>
  <si>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</si>
  <si>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</si>
  <si>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</si>
  <si>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</si>
  <si>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</si>
  <si>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</si>
  <si>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</si>
  <si>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</si>
  <si>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</si>
  <si>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</si>
  <si>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</si>
  <si>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</si>
  <si>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</si>
  <si>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</si>
  <si>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</si>
  <si>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</si>
  <si>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</si>
  <si>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</si>
  <si>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</si>
  <si>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</si>
  <si>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</si>
  <si>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</si>
  <si>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</si>
  <si>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</si>
  <si>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</si>
  <si>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</si>
  <si>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</si>
  <si>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</si>
  <si>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</si>
  <si>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</si>
  <si>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</si>
  <si>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</si>
  <si>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</si>
  <si>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</si>
  <si>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</si>
  <si>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</si>
  <si>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</si>
  <si>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</si>
  <si>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</si>
  <si>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</si>
  <si>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</si>
  <si>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</si>
  <si>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</si>
  <si>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</si>
  <si>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</si>
  <si>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</si>
  <si>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</si>
  <si>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</si>
  <si>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</si>
  <si>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</si>
  <si>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</si>
  <si>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</si>
  <si>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</si>
  <si>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</si>
  <si>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</si>
  <si>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</si>
  <si>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</si>
  <si>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</si>
  <si>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</si>
  <si>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</si>
  <si>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</si>
  <si>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</si>
  <si>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</si>
  <si>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</si>
  <si>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</si>
  <si>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</si>
  <si>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</si>
  <si>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</si>
  <si>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</si>
  <si>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</si>
  <si>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</si>
  <si>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</si>
  <si>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</si>
  <si>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</si>
  <si>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</si>
  <si>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</si>
  <si>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</si>
  <si>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</si>
  <si>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</si>
  <si>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</si>
  <si>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</si>
  <si>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</si>
  <si>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</si>
  <si>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</si>
  <si>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</si>
  <si>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</si>
  <si>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</si>
  <si>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</si>
  <si>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</si>
  <si>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</si>
  <si>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</si>
  <si>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</si>
  <si>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</si>
  <si>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</si>
  <si>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</si>
  <si>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</si>
  <si>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</si>
  <si>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</si>
  <si>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</si>
  <si>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</si>
  <si>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</si>
  <si>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</si>
  <si>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</si>
  <si>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</si>
  <si>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</si>
  <si>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</si>
  <si>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</si>
  <si>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</si>
  <si>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</si>
  <si>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</si>
  <si>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</si>
  <si>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</si>
  <si>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</si>
  <si>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</si>
  <si>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</si>
  <si>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</si>
  <si>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</si>
  <si>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</si>
  <si>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</si>
  <si>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</si>
  <si>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</si>
  <si>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</si>
  <si>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</si>
  <si>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</si>
  <si>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</si>
  <si>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</si>
  <si>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</si>
  <si>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</si>
  <si>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</si>
  <si>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</si>
  <si>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</si>
  <si>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</si>
  <si>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</si>
  <si>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</si>
  <si>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</si>
  <si>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</si>
  <si>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</si>
  <si>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</si>
  <si>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</si>
  <si>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</si>
  <si>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</si>
  <si>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</si>
  <si>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</si>
  <si>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</si>
  <si>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</si>
  <si>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</si>
  <si>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</si>
  <si>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</si>
  <si>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</si>
  <si>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</si>
  <si>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</si>
  <si>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</si>
  <si>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</si>
  <si>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</si>
  <si>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</si>
  <si>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</si>
  <si>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</si>
  <si>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</si>
  <si>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</si>
  <si>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</si>
  <si>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</si>
  <si>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</si>
  <si>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</si>
  <si>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</si>
  <si>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</si>
  <si>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</si>
  <si>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</si>
  <si>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</si>
  <si>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</si>
  <si>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</si>
  <si>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</si>
  <si>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</si>
  <si>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</si>
  <si>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</si>
  <si>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</si>
  <si>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</si>
  <si>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</si>
  <si>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</si>
  <si>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</si>
  <si>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</si>
  <si>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</si>
  <si>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</si>
  <si>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</si>
  <si>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</si>
  <si>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</si>
  <si>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</si>
  <si>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</si>
  <si>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</si>
  <si>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</si>
  <si>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</si>
  <si>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</si>
  <si>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</si>
  <si>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</si>
  <si>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</si>
  <si>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</si>
  <si>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</si>
  <si>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</si>
  <si>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</si>
  <si>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</si>
  <si>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</si>
  <si>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</si>
  <si>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</si>
  <si>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</si>
  <si>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</si>
  <si>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</si>
  <si>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</si>
  <si>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</si>
  <si>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</si>
  <si>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</si>
  <si>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</si>
  <si>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</si>
  <si>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</si>
  <si>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</si>
  <si>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</si>
  <si>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</si>
  <si>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</si>
  <si>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</si>
  <si>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</si>
  <si>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</si>
  <si>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</si>
  <si>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</si>
  <si>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</si>
  <si>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</si>
  <si>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</si>
  <si>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</si>
  <si>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</si>
  <si>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</si>
  <si>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</si>
  <si>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</si>
  <si>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</si>
  <si>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</si>
  <si>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</si>
  <si>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</si>
  <si>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</si>
  <si>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</si>
  <si>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</si>
  <si>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</si>
  <si>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</si>
  <si>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</si>
  <si>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</si>
  <si>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</si>
  <si>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</si>
  <si>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</si>
  <si>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</si>
  <si>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</si>
  <si>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</si>
  <si>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</si>
  <si>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</si>
  <si>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</si>
  <si>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</si>
  <si>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</si>
  <si>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</si>
  <si>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</si>
  <si>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</si>
  <si>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</si>
  <si>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</si>
  <si>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</si>
  <si>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</si>
  <si>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</si>
  <si>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</si>
  <si>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</si>
  <si>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</si>
  <si>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</si>
  <si>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</si>
  <si>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</si>
  <si>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</si>
  <si>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</si>
  <si>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</si>
  <si>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</si>
  <si>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</si>
  <si>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</si>
  <si>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</si>
  <si>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</si>
  <si>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</si>
  <si>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</si>
  <si>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</si>
  <si>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</si>
  <si>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</si>
  <si>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</si>
  <si>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</si>
  <si>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</si>
  <si>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</si>
  <si>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</si>
  <si>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</si>
  <si>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</si>
  <si>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</si>
  <si>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</si>
  <si>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</si>
  <si>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</si>
  <si>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</si>
  <si>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</si>
  <si>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</si>
  <si>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</si>
  <si>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</si>
  <si>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</si>
  <si>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</si>
  <si>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</si>
  <si>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</si>
  <si>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</si>
  <si>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</si>
  <si>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</si>
  <si>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</si>
  <si>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</si>
  <si>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</si>
  <si>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</si>
  <si>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</si>
  <si>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</si>
  <si>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</si>
  <si>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</si>
  <si>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</si>
  <si>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</si>
  <si>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</si>
  <si>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</si>
  <si>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</si>
  <si>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</si>
  <si>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</si>
  <si>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</si>
  <si>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</si>
  <si>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</si>
  <si>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</si>
  <si>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</si>
  <si>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</si>
  <si>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</si>
  <si>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</si>
  <si>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</si>
  <si>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</si>
  <si>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</si>
  <si>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</si>
  <si>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</si>
  <si>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</si>
  <si>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</si>
  <si>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</si>
  <si>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</si>
  <si>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</si>
  <si>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</si>
  <si>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</si>
  <si>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</si>
  <si>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</si>
  <si>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</si>
  <si>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</si>
  <si>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</si>
  <si>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</si>
  <si>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</si>
  <si>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</si>
  <si>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</si>
  <si>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</si>
  <si>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</si>
  <si>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</si>
  <si>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</si>
  <si>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</si>
  <si>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</si>
  <si>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</si>
  <si>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</si>
  <si>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</si>
  <si>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</si>
  <si>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</si>
  <si>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</si>
  <si>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</si>
  <si>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</si>
  <si>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</si>
  <si>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</si>
  <si>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</si>
  <si>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</si>
  <si>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</si>
  <si>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</si>
  <si>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</si>
  <si>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</si>
  <si>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</si>
  <si>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</si>
  <si>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</si>
  <si>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</si>
  <si>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</si>
  <si>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</si>
  <si>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</si>
  <si>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</si>
  <si>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</si>
  <si>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</si>
  <si>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</si>
  <si>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</si>
  <si>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</si>
  <si>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</si>
  <si>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</si>
  <si>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</si>
  <si>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</si>
  <si>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</si>
  <si>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</si>
  <si>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</si>
  <si>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</si>
  <si>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</si>
  <si>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</si>
  <si>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</si>
  <si>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</si>
  <si>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</si>
  <si>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</si>
  <si>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</si>
  <si>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</si>
  <si>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</si>
  <si>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</si>
  <si>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</si>
  <si>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</si>
  <si>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</si>
  <si>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</si>
  <si>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</si>
  <si>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</si>
  <si>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</si>
  <si>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</si>
  <si>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</si>
  <si>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</si>
  <si>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</si>
  <si>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</si>
  <si>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</si>
  <si>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</si>
  <si>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</si>
  <si>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</si>
  <si>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</si>
  <si>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</si>
  <si>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</si>
  <si>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</si>
  <si>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</si>
  <si>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</si>
  <si>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</si>
  <si>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</si>
  <si>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</si>
  <si>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</si>
  <si>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</si>
  <si>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</si>
  <si>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</si>
  <si>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</si>
  <si>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</si>
  <si>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</si>
  <si>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</si>
  <si>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</si>
  <si>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</si>
  <si>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</si>
  <si>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</si>
  <si>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</si>
  <si>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</si>
  <si>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</si>
  <si>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</si>
  <si>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</si>
  <si>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</si>
  <si>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</si>
  <si>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</si>
  <si>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</si>
  <si>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</si>
  <si>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</si>
  <si>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</si>
  <si>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</si>
  <si>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</si>
  <si>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</si>
  <si>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</si>
  <si>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</si>
  <si>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</si>
  <si>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</si>
  <si>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</si>
  <si>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</si>
  <si>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</si>
  <si>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</si>
  <si>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</si>
  <si>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</si>
  <si>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</si>
  <si>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</si>
  <si>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</si>
  <si>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</si>
  <si>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</si>
  <si>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</si>
  <si>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</si>
  <si>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</si>
  <si>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</si>
  <si>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</si>
  <si>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</si>
  <si>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</si>
  <si>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</si>
  <si>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</si>
  <si>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</si>
  <si>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</si>
  <si>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</si>
  <si>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</si>
  <si>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</si>
  <si>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</si>
  <si>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</si>
  <si>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</si>
  <si>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</si>
  <si>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</si>
  <si>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</si>
  <si>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</si>
  <si>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</si>
  <si>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</si>
  <si>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</si>
  <si>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</si>
  <si>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</si>
  <si>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</si>
  <si>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</si>
  <si>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</si>
  <si>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</si>
  <si>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</si>
  <si>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</si>
  <si>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</si>
  <si>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</si>
  <si>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</si>
  <si>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</si>
  <si>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</si>
  <si>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</si>
  <si>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</si>
  <si>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</si>
  <si>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</si>
  <si>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</si>
  <si>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</si>
  <si>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</si>
  <si>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</si>
  <si>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</si>
  <si>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</si>
  <si>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</si>
  <si>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</si>
  <si>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</si>
  <si>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</si>
  <si>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</si>
  <si>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</si>
  <si>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</si>
  <si>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</si>
  <si>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</si>
  <si>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</si>
  <si>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</si>
  <si>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</si>
  <si>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</si>
  <si>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</si>
  <si>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</si>
  <si>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</si>
  <si>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</si>
  <si>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</si>
  <si>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</si>
  <si>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</si>
  <si>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</si>
  <si>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</si>
  <si>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</si>
  <si>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</si>
  <si>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</si>
  <si>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</si>
  <si>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</si>
  <si>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</si>
  <si>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</si>
  <si>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</si>
  <si>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</si>
  <si>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</si>
  <si>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</si>
  <si>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</si>
  <si>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</si>
  <si>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</si>
  <si>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</si>
  <si>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</si>
  <si>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</si>
  <si>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</si>
  <si>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</si>
  <si>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</si>
  <si>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</si>
  <si>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</si>
  <si>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</si>
  <si>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</si>
  <si>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</si>
  <si>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</si>
  <si>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</si>
  <si>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</si>
  <si>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</si>
  <si>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</si>
  <si>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</si>
  <si>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</si>
  <si>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</si>
  <si>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</si>
  <si>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</si>
  <si>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</si>
  <si>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</si>
  <si>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</si>
  <si>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</si>
  <si>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</si>
  <si>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</si>
  <si>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</si>
  <si>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</si>
  <si>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</si>
  <si>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</si>
  <si>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</si>
  <si>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</si>
  <si>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</si>
  <si>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</si>
  <si>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</si>
  <si>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</si>
  <si>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</si>
  <si>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</si>
  <si>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</si>
  <si>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</si>
  <si>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</si>
  <si>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</si>
  <si>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</si>
  <si>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</si>
  <si>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</si>
  <si>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</si>
  <si>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</si>
  <si>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</si>
  <si>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</si>
  <si>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</si>
  <si>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</si>
  <si>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</si>
  <si>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</si>
  <si>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</si>
  <si>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</si>
  <si>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</si>
  <si>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</si>
  <si>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</si>
  <si>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</si>
  <si>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</si>
  <si>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</si>
  <si>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</si>
  <si>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</si>
  <si>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</si>
  <si>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</si>
  <si>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</si>
  <si>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</si>
  <si>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</si>
  <si>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</si>
  <si>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</si>
  <si>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</si>
  <si>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</si>
  <si>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</si>
  <si>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</si>
  <si>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</si>
  <si>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</si>
  <si>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</si>
  <si>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</si>
  <si>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</si>
  <si>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</si>
  <si>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</si>
  <si>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</si>
  <si>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</si>
  <si>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</si>
  <si>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</si>
  <si>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</si>
  <si>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</si>
  <si>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</si>
  <si>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</si>
  <si>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</si>
  <si>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</si>
  <si>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</si>
  <si>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</si>
  <si>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</si>
  <si>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</si>
  <si>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</si>
  <si>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</si>
  <si>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</si>
  <si>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</si>
  <si>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</si>
  <si>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</si>
  <si>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</si>
  <si>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</si>
  <si>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</si>
  <si>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</si>
  <si>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</si>
  <si>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</si>
  <si>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</si>
  <si>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</si>
  <si>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</si>
  <si>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</si>
  <si>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</si>
  <si>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</si>
  <si>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</si>
  <si>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</si>
  <si>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</si>
  <si>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</si>
  <si>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</si>
  <si>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</si>
  <si>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</si>
  <si>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</si>
  <si>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</si>
  <si>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</si>
  <si>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</si>
  <si>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</si>
  <si>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</si>
  <si>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</si>
  <si>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</si>
  <si>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</si>
  <si>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</si>
  <si>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</si>
  <si>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</si>
  <si>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</si>
  <si>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</si>
  <si>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</si>
  <si>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</si>
  <si>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</si>
  <si>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</si>
  <si>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</si>
  <si>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</si>
  <si>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</si>
  <si>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</si>
  <si>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</si>
  <si>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</si>
  <si>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</si>
  <si>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</si>
  <si>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</si>
  <si>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</si>
  <si>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</si>
  <si>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</si>
  <si>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</si>
  <si>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</si>
  <si>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</si>
  <si>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</si>
  <si>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</si>
  <si>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</si>
  <si>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</si>
  <si>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</si>
  <si>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</si>
  <si>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</si>
  <si>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</si>
  <si>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</si>
  <si>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</si>
  <si>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</si>
  <si>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</si>
  <si>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</si>
  <si>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</si>
  <si>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</si>
  <si>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</si>
  <si>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</si>
  <si>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</si>
  <si>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</si>
  <si>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</si>
  <si>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</si>
  <si>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</si>
  <si>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</si>
  <si>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</si>
  <si>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</si>
  <si>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</si>
  <si>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</si>
  <si>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</si>
  <si>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</si>
  <si>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</si>
  <si>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</si>
  <si>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</si>
  <si>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</si>
  <si>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</si>
  <si>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</si>
  <si>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</si>
  <si>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</si>
  <si>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</si>
  <si>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</si>
  <si>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</si>
  <si>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</si>
  <si>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</si>
  <si>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</si>
  <si>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</si>
  <si>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</si>
  <si>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</si>
  <si>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</si>
  <si>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</si>
  <si>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</si>
  <si>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</si>
  <si>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</si>
  <si>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</si>
  <si>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</si>
  <si>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</si>
  <si>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</si>
  <si>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</si>
  <si>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</si>
  <si>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</si>
  <si>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</si>
  <si>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</si>
  <si>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</si>
  <si>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</si>
  <si>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</si>
  <si>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</si>
  <si>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</si>
  <si>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</si>
  <si>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</si>
  <si>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</si>
  <si>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</si>
  <si>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</si>
  <si>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</si>
  <si>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</si>
  <si>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</si>
  <si>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</si>
  <si>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</si>
  <si>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</si>
  <si>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</si>
  <si>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</si>
  <si>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</si>
  <si>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</si>
  <si>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</si>
  <si>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</si>
  <si>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</si>
  <si>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</si>
  <si>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</si>
  <si>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</si>
  <si>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</si>
  <si>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</si>
  <si>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</si>
  <si>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</si>
  <si>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</si>
  <si>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</si>
  <si>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</si>
  <si>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</si>
  <si>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</si>
  <si>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</si>
  <si>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</si>
  <si>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</si>
  <si>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</si>
  <si>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</si>
  <si>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</si>
  <si>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</si>
  <si>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</si>
  <si>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</si>
  <si>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</si>
  <si>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</si>
  <si>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</si>
  <si>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</si>
  <si>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</si>
  <si>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</si>
  <si>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</si>
  <si>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</si>
  <si>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</si>
  <si>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</si>
  <si>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</si>
  <si>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</si>
  <si>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</si>
  <si>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</si>
  <si>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</si>
  <si>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</si>
  <si>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</si>
  <si>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</si>
  <si>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</si>
  <si>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</si>
  <si>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</si>
  <si>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</si>
  <si>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</si>
  <si>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</si>
  <si>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</si>
  <si>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</si>
  <si>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</si>
  <si>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</si>
  <si>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</si>
  <si>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</si>
  <si>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</si>
  <si>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</si>
  <si>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</si>
  <si>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</si>
  <si>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</si>
  <si>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</si>
  <si>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</si>
  <si>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</si>
  <si>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</si>
  <si>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</si>
  <si>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</si>
  <si>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</si>
  <si>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</si>
  <si>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</si>
  <si>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</si>
  <si>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</si>
  <si>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</si>
  <si>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</si>
  <si>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</si>
  <si>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</si>
  <si>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</si>
  <si>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</si>
  <si>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</si>
  <si>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</si>
  <si>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</si>
  <si>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</si>
  <si>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</si>
  <si>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</si>
  <si>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</si>
  <si>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</si>
  <si>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</si>
  <si>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</si>
  <si>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</si>
  <si>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</si>
  <si>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</si>
  <si>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</si>
  <si>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</si>
  <si>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</si>
  <si>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</si>
  <si>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</si>
  <si>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</si>
  <si>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</si>
  <si>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</si>
  <si>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</si>
  <si>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</si>
  <si>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</si>
  <si>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</si>
  <si>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</si>
  <si>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</si>
  <si>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</si>
  <si>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</si>
  <si>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</si>
  <si>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</si>
  <si>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</si>
  <si>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</si>
  <si>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</si>
  <si>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</si>
  <si>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</si>
  <si>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</si>
  <si>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</si>
  <si>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</si>
  <si>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</si>
  <si>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</si>
  <si>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</si>
  <si>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</si>
  <si>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</si>
  <si>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</si>
  <si>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</si>
  <si>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</si>
  <si>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</si>
  <si>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</si>
  <si>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</si>
  <si>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</si>
  <si>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</si>
  <si>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</si>
  <si>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</si>
  <si>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</si>
  <si>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</si>
  <si>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</si>
  <si>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</si>
  <si>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</si>
  <si>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</si>
  <si>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</si>
  <si>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</si>
  <si>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</si>
  <si>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</si>
  <si>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</si>
  <si>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</si>
  <si>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</si>
  <si>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</si>
  <si>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</si>
  <si>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</si>
  <si>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</si>
  <si>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</si>
  <si>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</si>
  <si>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</si>
  <si>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</si>
  <si>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</si>
  <si>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</si>
  <si>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</si>
  <si>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</si>
  <si>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</si>
  <si>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</si>
  <si>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</si>
  <si>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</si>
  <si>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</si>
  <si>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</si>
  <si>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</si>
  <si>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</si>
  <si>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</si>
  <si>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</si>
  <si>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</si>
  <si>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</si>
  <si>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</si>
  <si>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</si>
  <si>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</si>
  <si>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</si>
  <si>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</si>
  <si>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</si>
  <si>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</si>
  <si>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</si>
  <si>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</si>
  <si>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</si>
  <si>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</si>
  <si>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</si>
  <si>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</si>
  <si>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</si>
  <si>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</si>
  <si>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</si>
  <si>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</si>
  <si>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</si>
  <si>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</si>
  <si>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</si>
  <si>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</si>
  <si>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</si>
  <si>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</si>
  <si>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</si>
  <si>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</si>
  <si>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</si>
  <si>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</si>
  <si>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</si>
  <si>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</si>
  <si>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</si>
  <si>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</si>
  <si>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</si>
  <si>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</si>
  <si>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</si>
  <si>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</si>
  <si>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</si>
  <si>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</si>
  <si>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</si>
  <si>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</si>
  <si>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</si>
  <si>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</si>
  <si>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</si>
  <si>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</si>
  <si>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</si>
  <si>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</si>
  <si>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</si>
  <si>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</si>
  <si>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</si>
  <si>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</si>
  <si>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</si>
  <si>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</si>
  <si>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</si>
  <si>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</si>
  <si>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</si>
  <si>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</si>
  <si>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</si>
  <si>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</si>
  <si>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</si>
  <si>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</si>
  <si>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</si>
  <si>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</si>
  <si>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</si>
  <si>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</si>
  <si>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</si>
  <si>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</si>
  <si>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</si>
  <si>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</si>
  <si>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</si>
  <si>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</si>
  <si>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</si>
  <si>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</si>
  <si>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</si>
  <si>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</si>
  <si>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</si>
  <si>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</si>
  <si>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</si>
  <si>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</si>
  <si>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</si>
  <si>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</si>
  <si>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</si>
  <si>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</si>
  <si>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</si>
  <si>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</si>
  <si>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</si>
  <si>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</si>
  <si>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</si>
  <si>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</si>
  <si>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</si>
  <si>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</si>
  <si>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</si>
  <si>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</si>
  <si>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</si>
  <si>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</si>
  <si>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</si>
  <si>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</si>
  <si>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</si>
  <si>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</si>
  <si>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</si>
  <si>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</si>
  <si>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</si>
  <si>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</si>
  <si>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</si>
  <si>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</si>
  <si>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</si>
  <si>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</si>
  <si>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</si>
  <si>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</si>
  <si>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</si>
  <si>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</si>
  <si>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</si>
  <si>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</si>
  <si>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</si>
  <si>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</si>
  <si>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</si>
  <si>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</si>
  <si>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</si>
  <si>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</si>
  <si>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</si>
  <si>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</si>
  <si>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</si>
  <si>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</si>
  <si>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</si>
  <si>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</si>
  <si>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</si>
  <si>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</si>
  <si>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</si>
  <si>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</si>
  <si>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</si>
  <si>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</si>
  <si>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</si>
  <si>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</si>
  <si>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</si>
  <si>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</si>
  <si>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</si>
  <si>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</si>
  <si>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</si>
  <si>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</si>
  <si>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</si>
  <si>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</si>
  <si>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</si>
  <si>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</si>
  <si>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</si>
  <si>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</si>
  <si>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</si>
  <si>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</si>
  <si>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</si>
  <si>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</si>
  <si>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</si>
  <si>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</si>
  <si>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</si>
  <si>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</si>
  <si>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</si>
  <si>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</si>
  <si>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</si>
  <si>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</si>
  <si>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</si>
  <si>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</si>
  <si>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</si>
  <si>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</si>
  <si>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</si>
  <si>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</si>
  <si>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</si>
  <si>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</si>
  <si>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</si>
  <si>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</si>
  <si>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</si>
  <si>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</si>
  <si>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</si>
  <si>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</si>
  <si>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</si>
  <si>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</si>
  <si>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</si>
  <si>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</si>
  <si>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</si>
  <si>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</si>
  <si>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</si>
  <si>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</si>
  <si>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</si>
  <si>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</si>
  <si>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</si>
  <si>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</si>
  <si>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</si>
  <si>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</si>
  <si>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</si>
  <si>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</si>
  <si>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</si>
  <si>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</si>
  <si>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</si>
  <si>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</si>
  <si>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</si>
  <si>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</si>
  <si>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</si>
  <si>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</si>
  <si>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</si>
  <si>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</si>
  <si>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</si>
  <si>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</si>
  <si>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</si>
  <si>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</si>
  <si>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</si>
  <si>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</si>
  <si>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</si>
  <si>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</si>
  <si>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</si>
  <si>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</si>
  <si>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</si>
  <si>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</si>
  <si>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</si>
  <si>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</si>
  <si>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</si>
  <si>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</si>
  <si>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</si>
  <si>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</si>
  <si>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</si>
  <si>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</si>
  <si>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</si>
  <si>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</si>
  <si>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</si>
  <si>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</si>
  <si>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</si>
  <si>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</si>
  <si>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</si>
  <si>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</si>
  <si>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</si>
  <si>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</si>
  <si>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</si>
  <si>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</si>
  <si>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</si>
  <si>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</si>
  <si>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</si>
  <si>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</si>
  <si>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</si>
  <si>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</si>
  <si>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</si>
  <si>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</si>
  <si>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</si>
  <si>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</si>
  <si>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</si>
  <si>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</si>
  <si>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</si>
  <si>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</si>
  <si>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</si>
  <si>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</si>
  <si>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</si>
  <si>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</si>
  <si>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</si>
  <si>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</si>
  <si>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</si>
  <si>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</si>
  <si>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</si>
  <si>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</si>
  <si>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</si>
  <si>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</si>
  <si>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</si>
  <si>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</si>
  <si>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</si>
  <si>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</si>
  <si>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</si>
  <si>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</si>
  <si>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</si>
  <si>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</si>
  <si>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</si>
  <si>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</si>
  <si>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</si>
  <si>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</si>
  <si>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</si>
  <si>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</si>
  <si>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</si>
  <si>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</si>
  <si>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</si>
  <si>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</si>
  <si>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</si>
  <si>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</si>
  <si>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</si>
  <si>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</si>
  <si>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</si>
  <si>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</si>
  <si>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</si>
  <si>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</si>
  <si>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</si>
  <si>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</si>
  <si>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</si>
  <si>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</si>
  <si>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</si>
  <si>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</si>
  <si>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</si>
  <si>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</si>
  <si>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</si>
  <si>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</si>
  <si>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</si>
  <si>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</si>
  <si>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</si>
  <si>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</si>
  <si>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</si>
  <si>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</si>
  <si>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</si>
  <si>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</si>
  <si>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</si>
  <si>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</si>
  <si>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</si>
  <si>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</si>
  <si>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</si>
  <si>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</si>
  <si>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</si>
  <si>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</si>
  <si>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</si>
  <si>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</si>
  <si>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</si>
  <si>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</si>
  <si>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</si>
  <si>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</si>
  <si>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</si>
  <si>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</si>
  <si>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</si>
  <si>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</si>
  <si>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</si>
  <si>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</si>
  <si>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</si>
  <si>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</si>
  <si>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</si>
  <si>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</si>
  <si>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</si>
  <si>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</si>
  <si>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</si>
  <si>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</si>
  <si>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</si>
  <si>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</si>
  <si>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</si>
  <si>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</si>
  <si>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</si>
  <si>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</si>
  <si>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</si>
  <si>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</si>
  <si>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</si>
  <si>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</si>
  <si>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</si>
  <si>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</si>
  <si>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</si>
  <si>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</si>
  <si>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</si>
  <si>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</si>
  <si>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</si>
  <si>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</si>
  <si>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</si>
  <si>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</si>
  <si>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</si>
  <si>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</si>
  <si>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</si>
  <si>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</si>
  <si>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</si>
  <si>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</si>
  <si>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</si>
  <si>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</si>
  <si>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</si>
  <si>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</si>
  <si>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</si>
  <si>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</si>
  <si>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</si>
  <si>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</si>
  <si>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</si>
  <si>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</si>
  <si>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</si>
  <si>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</si>
  <si>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</si>
  <si>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</si>
  <si>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</si>
  <si>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</si>
  <si>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</si>
  <si>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</si>
  <si>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</si>
  <si>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</si>
  <si>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</si>
  <si>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</si>
  <si>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</si>
  <si>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</si>
  <si>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</si>
  <si>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</si>
  <si>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</si>
  <si>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</si>
  <si>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</si>
  <si>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</si>
  <si>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</si>
  <si>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</si>
  <si>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</si>
  <si>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</si>
  <si>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</si>
  <si>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</si>
  <si>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</si>
  <si>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</si>
  <si>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</si>
  <si>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</si>
  <si>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</si>
  <si>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</si>
  <si>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</si>
  <si>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</si>
  <si>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</si>
  <si>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</si>
  <si>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</si>
  <si>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</si>
  <si>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</si>
  <si>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</si>
  <si>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</si>
  <si>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</si>
  <si>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</si>
  <si>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</si>
  <si>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</si>
  <si>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</si>
  <si>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</si>
  <si>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</si>
  <si>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</si>
  <si>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</si>
  <si>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</si>
  <si>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</si>
  <si>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</si>
  <si>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</si>
  <si>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</si>
  <si>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</si>
  <si>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</si>
  <si>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</si>
  <si>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</si>
  <si>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</si>
  <si>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</si>
  <si>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</si>
  <si>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</si>
  <si>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</si>
  <si>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</si>
  <si>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</si>
  <si>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</si>
  <si>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</si>
  <si>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</si>
  <si>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</si>
  <si>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</si>
  <si>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</si>
  <si>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</si>
  <si>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</si>
  <si>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</si>
  <si>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</si>
  <si>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</si>
  <si>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</si>
  <si>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</si>
  <si>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</si>
  <si>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</si>
  <si>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</si>
  <si>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</si>
  <si>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</si>
  <si>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</si>
  <si>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</si>
  <si>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</si>
  <si>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</si>
  <si>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</si>
  <si>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</si>
  <si>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</si>
  <si>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</si>
  <si>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</si>
  <si>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</si>
  <si>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</si>
  <si>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</si>
  <si>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</si>
  <si>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</si>
  <si>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</si>
  <si>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</si>
  <si>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</si>
  <si>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</si>
  <si>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</si>
  <si>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</si>
  <si>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</si>
  <si>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</si>
  <si>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</si>
  <si>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</si>
  <si>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</si>
  <si>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</si>
  <si>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</si>
  <si>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</si>
  <si>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</si>
  <si>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</si>
  <si>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</si>
  <si>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</si>
  <si>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</si>
  <si>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</si>
  <si>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</si>
  <si>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</si>
  <si>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</si>
  <si>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</si>
  <si>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</si>
  <si>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</si>
  <si>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</si>
  <si>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</si>
  <si>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</si>
  <si>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</si>
  <si>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</si>
  <si>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</si>
  <si>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</si>
  <si>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</si>
  <si>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</si>
  <si>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</si>
  <si>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</si>
  <si>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</si>
  <si>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</si>
  <si>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</si>
  <si>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</si>
  <si>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</si>
  <si>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</si>
  <si>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</si>
  <si>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</si>
  <si>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</si>
  <si>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</si>
  <si>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</si>
  <si>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</si>
  <si>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</si>
  <si>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</si>
  <si>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</si>
  <si>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</si>
  <si>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</si>
  <si>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</si>
  <si>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</si>
  <si>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</si>
  <si>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</si>
  <si>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</si>
  <si>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</si>
  <si>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</si>
  <si>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</si>
  <si>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</si>
  <si>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</si>
  <si>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</si>
  <si>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</si>
  <si>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</si>
  <si>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</si>
  <si>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</si>
  <si>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</si>
  <si>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</si>
  <si>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</si>
  <si>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</si>
  <si>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</si>
  <si>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</si>
  <si>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</si>
  <si>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</si>
  <si>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</si>
  <si>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</si>
  <si>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</si>
  <si>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</si>
  <si>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</si>
  <si>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</si>
  <si>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</si>
  <si>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</si>
  <si>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</si>
  <si>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</si>
  <si>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</si>
  <si>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</si>
  <si>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</si>
  <si>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</si>
  <si>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</si>
  <si>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</si>
  <si>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</si>
  <si>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</si>
  <si>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</si>
  <si>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</si>
  <si>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</si>
  <si>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</si>
  <si>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</si>
  <si>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</si>
  <si>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</si>
  <si>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</si>
  <si>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</si>
  <si>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</si>
  <si>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</si>
  <si>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</si>
  <si>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</si>
  <si>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</si>
  <si>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</si>
  <si>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</si>
  <si>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</si>
  <si>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</si>
  <si>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</si>
  <si>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</si>
  <si>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</si>
  <si>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</si>
  <si>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</si>
  <si>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</si>
  <si>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</si>
  <si>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</si>
  <si>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</si>
  <si>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</si>
  <si>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</si>
  <si>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</si>
  <si>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</si>
  <si>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</si>
  <si>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</si>
  <si>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</si>
  <si>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</si>
  <si>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</si>
  <si>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</si>
  <si>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</si>
  <si>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</si>
  <si>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</si>
  <si>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</si>
  <si>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</si>
  <si>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</si>
  <si>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</si>
  <si>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</si>
  <si>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</si>
  <si>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</si>
  <si>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</si>
  <si>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</si>
  <si>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</si>
  <si>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</si>
  <si>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</si>
  <si>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</si>
  <si>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</si>
  <si>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</si>
  <si>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</si>
  <si>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</si>
  <si>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</si>
  <si>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</si>
  <si>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</si>
  <si>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</si>
  <si>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</si>
  <si>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</si>
  <si>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</si>
  <si>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</si>
  <si>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</si>
  <si>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</si>
  <si>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</si>
  <si>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</si>
  <si>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</si>
  <si>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</si>
  <si>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</si>
  <si>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</si>
  <si>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</si>
  <si>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</si>
  <si>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</si>
  <si>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</si>
  <si>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</si>
  <si>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</si>
  <si>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</si>
  <si>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</si>
  <si>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</si>
  <si>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</si>
  <si>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</si>
  <si>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</si>
  <si>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</si>
  <si>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</si>
  <si>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</si>
  <si>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</si>
  <si>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</si>
  <si>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</si>
  <si>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</si>
  <si>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</si>
  <si>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</si>
  <si>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</si>
  <si>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</si>
  <si>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</si>
  <si>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</si>
  <si>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</si>
  <si>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</si>
  <si>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</si>
  <si>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</si>
  <si>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</si>
  <si>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</si>
  <si>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</si>
  <si>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</si>
  <si>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</si>
  <si>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</si>
  <si>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</si>
  <si>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</si>
  <si>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</si>
  <si>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</si>
  <si>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</si>
  <si>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</si>
  <si>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</si>
  <si>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</si>
  <si>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</si>
  <si>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</si>
  <si>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</si>
  <si>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</si>
  <si>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</si>
  <si>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</si>
  <si>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</si>
  <si>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</si>
  <si>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</si>
  <si>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</si>
  <si>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</si>
  <si>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</si>
  <si>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</si>
  <si>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</si>
  <si>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</si>
  <si>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</si>
  <si>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</si>
  <si>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</si>
  <si>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</si>
  <si>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</si>
  <si>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</si>
  <si>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</si>
  <si>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</si>
  <si>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</si>
  <si>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</si>
  <si>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</si>
  <si>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</si>
  <si>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</si>
  <si>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</si>
  <si>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</si>
  <si>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</si>
  <si>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</si>
  <si>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</si>
  <si>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</si>
  <si>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</si>
  <si>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</si>
  <si>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</si>
  <si>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</si>
  <si>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</si>
  <si>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</si>
  <si>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</si>
  <si>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</si>
  <si>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</si>
  <si>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</si>
  <si>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</si>
  <si>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</si>
  <si>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</si>
  <si>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</si>
  <si>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</si>
  <si>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</si>
  <si>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</si>
  <si>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</si>
  <si>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</si>
  <si>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</si>
  <si>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</si>
  <si>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</si>
  <si>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</si>
  <si>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</si>
  <si>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</si>
  <si>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</si>
  <si>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</si>
  <si>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</si>
  <si>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</si>
  <si>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</si>
  <si>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</si>
  <si>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</si>
  <si>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</si>
  <si>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</si>
  <si>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</si>
  <si>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</si>
  <si>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</si>
  <si>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</si>
  <si>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</si>
  <si>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</si>
  <si>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</si>
  <si>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</si>
  <si>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</si>
  <si>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</si>
  <si>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</si>
  <si>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</si>
  <si>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</si>
  <si>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</si>
  <si>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</si>
  <si>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</si>
  <si>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</si>
  <si>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</si>
  <si>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</si>
  <si>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</si>
  <si>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</si>
  <si>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</si>
  <si>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</si>
  <si>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</si>
  <si>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</si>
  <si>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</si>
  <si>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</si>
  <si>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</si>
  <si>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</si>
  <si>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</si>
  <si>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</si>
  <si>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</si>
  <si>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</si>
  <si>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</si>
  <si>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</si>
  <si>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</si>
  <si>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</si>
  <si>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</si>
  <si>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</si>
  <si>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</si>
  <si>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</si>
  <si>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</si>
  <si>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</si>
  <si>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</si>
  <si>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</si>
  <si>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</si>
  <si>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</si>
  <si>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</si>
  <si>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</si>
  <si>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</si>
  <si>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</si>
  <si>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</si>
  <si>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</si>
  <si>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</si>
  <si>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</si>
  <si>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</si>
  <si>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</si>
  <si>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</si>
  <si>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</si>
  <si>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</si>
  <si>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</si>
  <si>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</si>
  <si>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</si>
  <si>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</si>
  <si>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</si>
  <si>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</si>
  <si>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</si>
  <si>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</si>
  <si>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</si>
  <si>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</si>
  <si>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</si>
  <si>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</si>
  <si>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</si>
  <si>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</si>
  <si>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</si>
  <si>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</si>
  <si>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</si>
  <si>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</si>
  <si>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</si>
  <si>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</si>
  <si>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</si>
  <si>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</si>
  <si>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</si>
  <si>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</si>
  <si>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</si>
  <si>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</si>
  <si>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</si>
  <si>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</si>
  <si>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</si>
  <si>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</si>
  <si>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</si>
  <si>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</si>
  <si>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</si>
  <si>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</si>
  <si>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</si>
  <si>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</si>
  <si>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</si>
  <si>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</si>
  <si>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</si>
  <si>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</si>
  <si>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</si>
  <si>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</si>
  <si>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</si>
  <si>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</si>
  <si>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</si>
  <si>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</si>
  <si>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</si>
  <si>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</si>
  <si>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</si>
  <si>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</si>
  <si>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</si>
  <si>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</si>
  <si>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</si>
  <si>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</si>
  <si>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</si>
  <si>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</si>
  <si>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</si>
  <si>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</si>
  <si>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</si>
  <si>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</si>
  <si>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</si>
  <si>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</si>
  <si>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</si>
  <si>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</si>
  <si>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</si>
  <si>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</si>
  <si>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</si>
  <si>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</si>
  <si>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</si>
  <si>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</si>
  <si>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</si>
  <si>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</si>
  <si>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</si>
  <si>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</si>
  <si>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</si>
  <si>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</si>
  <si>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</si>
  <si>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</si>
  <si>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</si>
  <si>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</si>
  <si>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</si>
  <si>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</si>
  <si>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</si>
  <si>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</si>
  <si>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</si>
  <si>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</si>
  <si>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</si>
  <si>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</si>
  <si>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</si>
  <si>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</si>
  <si>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</si>
  <si>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</si>
  <si>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</si>
  <si>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</si>
  <si>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</si>
  <si>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</si>
  <si>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</si>
  <si>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</si>
  <si>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</si>
  <si>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</si>
  <si>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</si>
  <si>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</si>
  <si>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</si>
  <si>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</si>
  <si>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</si>
  <si>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</si>
  <si>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</si>
  <si>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</si>
  <si>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</si>
  <si>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</si>
  <si>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</si>
  <si>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</si>
  <si>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</si>
  <si>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</si>
  <si>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</si>
  <si>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</si>
  <si>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</si>
  <si>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</si>
  <si>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</si>
  <si>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</si>
  <si>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</si>
  <si>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</si>
  <si>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</si>
  <si>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</si>
  <si>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</si>
  <si>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</si>
  <si>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</si>
  <si>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</si>
  <si>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</si>
  <si>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</si>
  <si>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</si>
  <si>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</si>
  <si>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</si>
  <si>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</si>
  <si>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</si>
  <si>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</si>
  <si>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</si>
  <si>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</si>
  <si>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</si>
  <si>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</si>
  <si>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</si>
  <si>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</si>
  <si>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</si>
  <si>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</si>
  <si>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</si>
  <si>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</si>
  <si>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</si>
  <si>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</si>
  <si>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</si>
  <si>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</si>
  <si>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</si>
  <si>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</si>
  <si>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</si>
  <si>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</si>
  <si>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</si>
  <si>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</si>
  <si>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</si>
  <si>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</si>
  <si>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</si>
  <si>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</si>
  <si>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</si>
  <si>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</si>
  <si>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</si>
  <si>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</si>
  <si>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</si>
  <si>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</si>
  <si>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</si>
  <si>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</si>
  <si>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</si>
  <si>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</si>
  <si>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</si>
  <si>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</si>
  <si>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</si>
  <si>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</si>
  <si>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</si>
  <si>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</si>
  <si>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</si>
  <si>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</si>
  <si>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</si>
  <si>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</si>
  <si>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</si>
  <si>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</si>
  <si>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</si>
  <si>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</si>
  <si>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</si>
  <si>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</si>
  <si>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</si>
  <si>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</si>
  <si>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</si>
  <si>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</si>
  <si>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</si>
  <si>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</si>
  <si>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</si>
  <si>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</si>
  <si>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</si>
  <si>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</si>
  <si>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</si>
  <si>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</si>
  <si>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</si>
  <si>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</si>
  <si>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</si>
  <si>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</si>
  <si>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</si>
  <si>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</si>
  <si>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</si>
  <si>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</si>
  <si>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</si>
  <si>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</si>
  <si>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</si>
  <si>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</si>
  <si>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</si>
  <si>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</si>
  <si>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</si>
  <si>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</si>
  <si>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</si>
  <si>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</si>
  <si>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</si>
  <si>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</si>
  <si>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</si>
  <si>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</si>
  <si>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</si>
  <si>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</si>
  <si>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</si>
  <si>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</si>
  <si>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</si>
  <si>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</si>
  <si>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</si>
  <si>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</si>
  <si>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</si>
  <si>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</si>
  <si>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</si>
  <si>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</si>
  <si>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</si>
  <si>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</si>
  <si>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</si>
  <si>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</si>
  <si>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</si>
  <si>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</si>
  <si>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</si>
  <si>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</si>
  <si>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</si>
  <si>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</si>
  <si>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</si>
  <si>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</si>
  <si>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</si>
  <si>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</si>
  <si>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</si>
  <si>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</si>
  <si>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</si>
  <si>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</si>
  <si>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</si>
  <si>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</si>
  <si>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</si>
  <si>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</si>
  <si>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</si>
  <si>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</si>
  <si>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</si>
  <si>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</si>
  <si>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</si>
  <si>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</si>
  <si>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</si>
  <si>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</si>
  <si>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</si>
  <si>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</si>
  <si>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</si>
  <si>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</si>
  <si>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</si>
  <si>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</si>
  <si>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</si>
  <si>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</si>
  <si>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</si>
  <si>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</si>
  <si>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</si>
  <si>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</si>
  <si>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</si>
  <si>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</si>
  <si>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</si>
  <si>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</si>
  <si>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</si>
  <si>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</si>
  <si>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</si>
  <si>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</si>
  <si>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</si>
  <si>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</si>
  <si>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</si>
  <si>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</si>
  <si>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</si>
  <si>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</si>
  <si>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</si>
  <si>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</si>
  <si>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</si>
  <si>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</si>
  <si>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</si>
  <si>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</si>
  <si>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</si>
  <si>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</si>
  <si>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</si>
  <si>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</si>
  <si>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</si>
  <si>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</si>
  <si>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</si>
  <si>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</si>
  <si>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</si>
  <si>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</si>
  <si>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</si>
  <si>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</si>
  <si>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</si>
  <si>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</si>
  <si>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</si>
  <si>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</si>
  <si>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</si>
  <si>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</si>
  <si>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</si>
  <si>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</si>
  <si>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</si>
  <si>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</si>
  <si>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</si>
  <si>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</si>
  <si>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</si>
  <si>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</si>
  <si>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</si>
  <si>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</si>
  <si>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</si>
  <si>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</si>
  <si>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</si>
  <si>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</si>
  <si>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</si>
  <si>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</si>
  <si>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</si>
  <si>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</si>
  <si>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</si>
  <si>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</si>
  <si>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</si>
  <si>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</si>
  <si>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</si>
  <si>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</si>
  <si>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</si>
  <si>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</si>
  <si>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</si>
  <si>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</si>
  <si>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</si>
  <si>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</si>
  <si>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</si>
  <si>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</si>
  <si>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</si>
  <si>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</si>
  <si>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</si>
  <si>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</si>
  <si>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</si>
  <si>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</si>
  <si>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</si>
  <si>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</si>
  <si>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</si>
  <si>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</si>
  <si>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</si>
  <si>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</si>
  <si>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</si>
  <si>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</si>
  <si>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</si>
  <si>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</si>
  <si>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</si>
  <si>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</si>
  <si>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</si>
  <si>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</si>
  <si>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</si>
  <si>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</si>
  <si>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</si>
  <si>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</si>
  <si>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</si>
  <si>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</si>
  <si>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</si>
  <si>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</si>
  <si>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</si>
  <si>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</si>
  <si>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</si>
  <si>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</si>
  <si>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</si>
  <si>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</si>
  <si>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</si>
  <si>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</si>
  <si>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</si>
  <si>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</si>
  <si>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</si>
  <si>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</si>
  <si>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</si>
  <si>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</si>
  <si>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</si>
  <si>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</si>
  <si>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</si>
  <si>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</si>
  <si>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</si>
  <si>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</si>
  <si>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</si>
  <si>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</si>
  <si>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</si>
  <si>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</si>
  <si>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</si>
  <si>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</si>
  <si>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</si>
  <si>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</si>
  <si>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</si>
  <si>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</si>
  <si>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</si>
  <si>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</si>
  <si>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</si>
  <si>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</si>
  <si>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</si>
  <si>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</si>
  <si>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</si>
  <si>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</si>
  <si>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</si>
  <si>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</si>
  <si>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</si>
  <si>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</si>
  <si>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</si>
  <si>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</si>
  <si>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</si>
  <si>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</si>
  <si>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</si>
  <si>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</si>
  <si>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</si>
  <si>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</si>
  <si>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</si>
  <si>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</si>
  <si>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</si>
  <si>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</si>
  <si>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</si>
  <si>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</si>
  <si>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</si>
  <si>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</si>
  <si>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</si>
  <si>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</si>
  <si>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</si>
  <si>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</si>
  <si>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</si>
  <si>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</si>
  <si>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</si>
  <si>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</si>
  <si>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</si>
  <si>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</si>
  <si>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</si>
  <si>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</si>
  <si>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</si>
  <si>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</si>
  <si>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</si>
  <si>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</si>
  <si>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</si>
  <si>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</si>
  <si>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</si>
  <si>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</si>
  <si>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</si>
  <si>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</si>
  <si>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</si>
  <si>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</si>
  <si>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</si>
  <si>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</si>
  <si>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</si>
  <si>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</si>
  <si>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</si>
  <si>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</si>
  <si>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</si>
  <si>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</si>
  <si>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</si>
  <si>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</si>
  <si>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</si>
  <si>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</si>
  <si>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</si>
  <si>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</si>
  <si>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</si>
  <si>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</si>
  <si>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</si>
  <si>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</si>
  <si>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</si>
  <si>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</si>
  <si>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</si>
  <si>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</si>
  <si>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</si>
  <si>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</si>
  <si>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</si>
  <si>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</si>
  <si>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</si>
  <si>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</si>
  <si>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</si>
  <si>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</si>
  <si>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</si>
  <si>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</si>
  <si>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</si>
  <si>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</si>
  <si>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</si>
  <si>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</si>
  <si>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</si>
  <si>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</si>
  <si>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</si>
  <si>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</si>
  <si>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</si>
  <si>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</si>
  <si>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</si>
  <si>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</si>
  <si>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</si>
  <si>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</si>
  <si>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</si>
  <si>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</si>
  <si>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</si>
  <si>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</si>
  <si>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</si>
  <si>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</si>
  <si>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</si>
  <si>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</si>
  <si>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</si>
  <si>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</si>
  <si>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</si>
  <si>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</si>
  <si>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</si>
  <si>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</si>
  <si>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</si>
  <si>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</si>
  <si>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</si>
  <si>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</si>
  <si>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</si>
  <si>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</si>
  <si>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</si>
  <si>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</si>
  <si>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</si>
  <si>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</si>
  <si>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</si>
  <si>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</si>
  <si>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</si>
  <si>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</si>
  <si>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</si>
  <si>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</si>
  <si>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</si>
  <si>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</si>
  <si>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</si>
  <si>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</si>
  <si>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</si>
  <si>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</si>
  <si>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</si>
  <si>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</si>
  <si>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</si>
  <si>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</si>
  <si>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</si>
  <si>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</si>
  <si>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</si>
  <si>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</si>
  <si>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</si>
  <si>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</si>
  <si>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</si>
  <si>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</si>
  <si>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</si>
  <si>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</si>
  <si>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</si>
  <si>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</si>
  <si>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</si>
  <si>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</si>
  <si>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</si>
  <si>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</si>
  <si>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</si>
  <si>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</si>
  <si>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</si>
  <si>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</si>
  <si>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</si>
  <si>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</si>
  <si>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</si>
  <si>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</si>
  <si>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</si>
  <si>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</si>
  <si>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</si>
  <si>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</si>
  <si>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</si>
  <si>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</si>
  <si>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</si>
  <si>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</si>
  <si>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</si>
  <si>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</si>
  <si>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</si>
  <si>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</si>
  <si>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</si>
  <si>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</si>
  <si>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</si>
  <si>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</si>
  <si>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</si>
  <si>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</si>
  <si>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</si>
  <si>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</si>
  <si>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</si>
  <si>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</si>
  <si>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</si>
  <si>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</si>
  <si>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</si>
  <si>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</si>
  <si>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</si>
  <si>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</si>
  <si>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</si>
  <si>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</si>
  <si>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</si>
  <si>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</si>
  <si>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</si>
  <si>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</si>
  <si>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</si>
  <si>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</si>
  <si>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</si>
  <si>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</si>
  <si>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</si>
  <si>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</si>
  <si>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</si>
  <si>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</si>
  <si>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</si>
  <si>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</si>
  <si>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</si>
  <si>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</si>
  <si>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</si>
  <si>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</si>
  <si>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</si>
  <si>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</si>
  <si>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</si>
  <si>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</si>
  <si>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</si>
  <si>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</si>
  <si>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</si>
  <si>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</si>
  <si>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</si>
  <si>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</si>
  <si>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</si>
  <si>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</si>
  <si>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</si>
  <si>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</si>
  <si>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</si>
  <si>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</si>
  <si>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</si>
  <si>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</si>
  <si>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</si>
  <si>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</si>
  <si>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</si>
  <si>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</si>
  <si>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</si>
  <si>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</si>
  <si>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</si>
  <si>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</si>
  <si>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</si>
  <si>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</si>
  <si>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</si>
  <si>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</si>
  <si>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</si>
  <si>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</si>
  <si>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</si>
  <si>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</si>
  <si>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</si>
  <si>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</si>
  <si>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</si>
  <si>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</si>
  <si>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</si>
  <si>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</si>
  <si>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</si>
  <si>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</si>
  <si>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</si>
  <si>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</si>
  <si>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</si>
  <si>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</si>
  <si>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</si>
  <si>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</si>
  <si>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</si>
  <si>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</si>
  <si>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</si>
  <si>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</si>
  <si>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</si>
  <si>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</si>
  <si>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</si>
  <si>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</si>
  <si>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</si>
  <si>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</si>
  <si>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</si>
  <si>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</si>
  <si>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</si>
  <si>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</si>
  <si>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</si>
  <si>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</si>
  <si>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</si>
  <si>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</si>
  <si>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</si>
  <si>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</si>
  <si>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</si>
  <si>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</si>
  <si>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</si>
  <si>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</si>
  <si>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</si>
  <si>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</si>
  <si>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</si>
  <si>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</si>
  <si>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</si>
  <si>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</si>
  <si>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</si>
  <si>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</si>
  <si>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</si>
  <si>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</si>
  <si>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</si>
  <si>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</si>
  <si>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</si>
  <si>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</si>
  <si>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</si>
  <si>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</si>
  <si>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</si>
  <si>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</si>
  <si>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</si>
  <si>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</si>
  <si>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</si>
  <si>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</si>
  <si>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</si>
  <si>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</si>
  <si>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</si>
  <si>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</si>
  <si>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</si>
  <si>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</si>
  <si>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</si>
  <si>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</si>
  <si>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</si>
  <si>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</si>
  <si>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</si>
  <si>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</si>
  <si>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</si>
  <si>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</si>
  <si>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</si>
  <si>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</si>
  <si>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</si>
  <si>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</si>
  <si>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</si>
  <si>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</si>
  <si>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</si>
  <si>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</si>
  <si>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</si>
  <si>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</si>
  <si>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</si>
  <si>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</si>
  <si>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</si>
  <si>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</si>
  <si>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</si>
  <si>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</si>
  <si>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</si>
  <si>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</si>
  <si>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</si>
  <si>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</si>
  <si>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</si>
  <si>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</si>
  <si>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</si>
  <si>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</si>
  <si>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</si>
  <si>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</si>
  <si>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</si>
  <si>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</si>
  <si>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</si>
  <si>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</si>
  <si>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</si>
  <si>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</si>
  <si>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</si>
  <si>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</si>
  <si>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</si>
  <si>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</si>
  <si>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</si>
  <si>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</si>
  <si>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</si>
  <si>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</si>
  <si>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</si>
  <si>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</si>
  <si>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</si>
  <si>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</si>
  <si>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</si>
  <si>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</si>
  <si>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</si>
  <si>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</si>
  <si>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</si>
  <si>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</si>
  <si>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</si>
  <si>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</si>
  <si>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</si>
  <si>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</si>
  <si>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</si>
  <si>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</si>
  <si>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</si>
  <si>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</si>
  <si>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</si>
  <si>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</si>
  <si>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</si>
  <si>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</si>
  <si>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</si>
  <si>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</si>
  <si>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</si>
  <si>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</si>
  <si>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</si>
  <si>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</si>
  <si>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</si>
  <si>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</si>
  <si>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</si>
  <si>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</si>
  <si>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</si>
  <si>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</si>
  <si>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</si>
  <si>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</si>
  <si>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</si>
  <si>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</si>
  <si>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</si>
  <si>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</si>
  <si>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</si>
  <si>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</si>
  <si>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</si>
  <si>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</si>
  <si>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</si>
  <si>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</si>
  <si>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</si>
  <si>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</si>
  <si>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</si>
  <si>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</si>
  <si>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</si>
  <si>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</si>
  <si>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</si>
  <si>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</si>
  <si>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</si>
  <si>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</si>
  <si>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</si>
  <si>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</si>
  <si>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</si>
  <si>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</si>
  <si>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</si>
  <si>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</si>
  <si>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</si>
  <si>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</si>
  <si>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</si>
  <si>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</si>
  <si>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</si>
  <si>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</si>
  <si>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</si>
  <si>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</si>
  <si>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</si>
  <si>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</si>
  <si>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</si>
  <si>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</si>
  <si>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</si>
  <si>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</si>
  <si>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</si>
  <si>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</si>
  <si>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</si>
  <si>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</si>
  <si>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</si>
  <si>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</si>
  <si>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</si>
  <si>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</si>
  <si>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</si>
  <si>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</si>
  <si>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</si>
  <si>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</si>
  <si>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</si>
  <si>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</si>
  <si>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</si>
  <si>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</si>
  <si>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</si>
  <si>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</si>
  <si>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</si>
  <si>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</si>
  <si>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</si>
  <si>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</si>
  <si>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</si>
  <si>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</si>
  <si>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</si>
  <si>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</si>
  <si>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</si>
  <si>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</si>
  <si>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</si>
  <si>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</si>
  <si>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</si>
  <si>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</si>
  <si>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</si>
  <si>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</si>
  <si>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</si>
  <si>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</si>
  <si>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</si>
  <si>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</si>
  <si>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</si>
  <si>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</si>
  <si>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</si>
  <si>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</si>
  <si>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</si>
  <si>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</si>
  <si>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</si>
  <si>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</si>
  <si>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</si>
  <si>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</si>
  <si>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</si>
  <si>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</si>
  <si>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</si>
  <si>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</si>
  <si>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</si>
  <si>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</si>
  <si>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</si>
  <si>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</si>
  <si>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</si>
  <si>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</si>
  <si>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</si>
  <si>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</si>
  <si>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</si>
  <si>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</si>
  <si>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</si>
  <si>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</si>
  <si>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</si>
  <si>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</si>
  <si>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</si>
  <si>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</si>
  <si>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</si>
  <si>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</si>
  <si>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</si>
  <si>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</si>
  <si>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</si>
  <si>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</si>
  <si>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</si>
  <si>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</si>
  <si>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</si>
  <si>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</si>
  <si>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</si>
  <si>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</si>
  <si>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</si>
  <si>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</si>
  <si>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</si>
  <si>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</si>
  <si>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</si>
  <si>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</si>
  <si>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</si>
  <si>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</si>
  <si>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</si>
  <si>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</si>
  <si>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</si>
  <si>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</si>
  <si>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</si>
  <si>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</si>
  <si>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</si>
  <si>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</si>
  <si>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</si>
  <si>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</si>
  <si>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</si>
  <si>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</si>
  <si>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</si>
  <si>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</si>
  <si>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</si>
  <si>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</si>
  <si>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</si>
  <si>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</si>
  <si>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</si>
  <si>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</si>
  <si>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</si>
  <si>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</si>
  <si>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</si>
  <si>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</si>
  <si>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</si>
  <si>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</si>
  <si>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</si>
  <si>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</si>
  <si>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</si>
  <si>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</si>
  <si>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</si>
  <si>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</si>
  <si>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</si>
  <si>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</si>
  <si>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</si>
  <si>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</si>
  <si>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</si>
  <si>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</si>
  <si>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</si>
  <si>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</si>
  <si>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</si>
  <si>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</si>
  <si>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</si>
  <si>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</si>
  <si>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</si>
  <si>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</si>
  <si>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</si>
  <si>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</si>
  <si>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</si>
  <si>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</si>
  <si>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</si>
  <si>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</si>
  <si>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</si>
  <si>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</si>
  <si>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</si>
  <si>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</si>
  <si>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</si>
  <si>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</si>
  <si>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</si>
  <si>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</si>
  <si>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</si>
  <si>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</si>
  <si>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</si>
  <si>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</si>
  <si>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</si>
  <si>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</si>
  <si>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</si>
  <si>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</si>
  <si>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</si>
  <si>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</si>
  <si>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</si>
  <si>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</si>
  <si>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</si>
  <si>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</si>
  <si>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</si>
  <si>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</si>
  <si>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</si>
  <si>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</si>
  <si>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</si>
  <si>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</si>
  <si>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</si>
  <si>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</si>
  <si>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</si>
  <si>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</si>
  <si>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</si>
  <si>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</si>
  <si>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</si>
  <si>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</si>
  <si>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</si>
  <si>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</si>
  <si>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</si>
  <si>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</si>
  <si>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</si>
  <si>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</si>
  <si>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</si>
  <si>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</si>
  <si>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</si>
  <si>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</si>
  <si>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</si>
  <si>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</si>
  <si>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</si>
  <si>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</si>
  <si>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</si>
  <si>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</si>
  <si>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</si>
  <si>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</si>
  <si>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</si>
  <si>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</si>
  <si>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</si>
  <si>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</si>
  <si>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</si>
  <si>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</si>
  <si>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</si>
  <si>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</si>
  <si>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</si>
  <si>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</si>
  <si>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</si>
  <si>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</si>
  <si>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</si>
  <si>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</si>
  <si>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</si>
  <si>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</si>
  <si>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</si>
  <si>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</si>
  <si>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</si>
  <si>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</si>
  <si>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</si>
  <si>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</si>
  <si>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</si>
  <si>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</si>
  <si>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</si>
  <si>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</si>
  <si>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</si>
  <si>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</si>
  <si>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</si>
  <si>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</si>
  <si>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</si>
  <si>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</si>
  <si>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</si>
  <si>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</si>
  <si>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</si>
  <si>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</si>
  <si>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</si>
  <si>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</si>
  <si>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</si>
  <si>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</si>
  <si>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</si>
  <si>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</si>
  <si>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</si>
  <si>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</si>
  <si>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</si>
  <si>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</si>
  <si>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</si>
  <si>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</si>
  <si>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</si>
  <si>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</si>
  <si>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</si>
  <si>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</si>
  <si>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</si>
  <si>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</si>
  <si>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</si>
  <si>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</si>
  <si>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</si>
  <si>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</si>
  <si>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</si>
  <si>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</si>
  <si>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</si>
  <si>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</si>
  <si>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</si>
  <si>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</si>
  <si>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</si>
  <si>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</si>
  <si>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</si>
  <si>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</si>
  <si>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</si>
  <si>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</si>
  <si>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</si>
  <si>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</si>
  <si>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</si>
  <si>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</si>
  <si>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</si>
  <si>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</si>
  <si>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</si>
  <si>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</si>
  <si>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</si>
  <si>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</si>
  <si>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</si>
  <si>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</si>
  <si>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</si>
  <si>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</si>
  <si>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</si>
  <si>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</si>
  <si>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</si>
  <si>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</si>
  <si>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</si>
  <si>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</si>
  <si>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</si>
  <si>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</si>
  <si>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</si>
  <si>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</si>
  <si>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</si>
  <si>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</si>
  <si>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</si>
  <si>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</si>
  <si>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</si>
  <si>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</si>
  <si>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</si>
  <si>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</si>
  <si>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</si>
  <si>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</si>
  <si>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</si>
  <si>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</si>
  <si>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</si>
  <si>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</si>
  <si>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</si>
  <si>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</si>
  <si>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</si>
  <si>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</si>
  <si>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</si>
  <si>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</si>
  <si>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</si>
  <si>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</si>
  <si>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</si>
  <si>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</si>
  <si>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</si>
  <si>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</si>
  <si>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</si>
  <si>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</si>
  <si>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</si>
  <si>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</si>
  <si>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</si>
  <si>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</si>
  <si>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</si>
  <si>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</si>
  <si>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</si>
  <si>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</si>
  <si>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</si>
  <si>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</si>
  <si>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</si>
  <si>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</si>
  <si>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</si>
  <si>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</si>
  <si>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</si>
  <si>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</si>
  <si>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</si>
  <si>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</si>
  <si>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</si>
  <si>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</si>
  <si>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</si>
  <si>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</si>
  <si>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</si>
  <si>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</si>
  <si>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</si>
  <si>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</si>
  <si>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</si>
  <si>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</si>
  <si>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</si>
  <si>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</si>
  <si>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</si>
  <si>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</si>
  <si>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</si>
  <si>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</si>
  <si>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</si>
  <si>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</si>
  <si>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</si>
  <si>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</si>
  <si>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</si>
  <si>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</si>
  <si>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</si>
  <si>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</si>
  <si>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</si>
  <si>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</si>
  <si>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</si>
  <si>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</si>
  <si>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</si>
  <si>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</si>
  <si>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</si>
  <si>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</si>
  <si>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</si>
  <si>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</si>
  <si>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</si>
  <si>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</si>
  <si>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</si>
  <si>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</si>
  <si>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</si>
  <si>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</si>
  <si>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</si>
  <si>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</si>
  <si>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</si>
  <si>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</si>
  <si>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</si>
  <si>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</si>
  <si>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</si>
  <si>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</si>
  <si>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</si>
  <si>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</si>
  <si>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</si>
  <si>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</si>
  <si>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</si>
  <si>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</si>
  <si>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</si>
  <si>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</si>
  <si>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</si>
  <si>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</si>
  <si>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</si>
  <si>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</si>
  <si>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</si>
  <si>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</si>
  <si>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</si>
  <si>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</si>
  <si>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</si>
  <si>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</si>
  <si>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</si>
  <si>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</si>
  <si>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</si>
  <si>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</si>
  <si>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</si>
  <si>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</si>
  <si>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</si>
  <si>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</si>
  <si>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</si>
  <si>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</si>
  <si>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</si>
  <si>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</si>
  <si>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</si>
  <si>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</si>
  <si>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</si>
  <si>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</si>
  <si>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</si>
  <si>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</si>
  <si>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</si>
  <si>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</si>
  <si>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</si>
  <si>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</si>
  <si>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</si>
  <si>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</si>
  <si>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</si>
  <si>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</si>
  <si>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</si>
  <si>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</si>
  <si>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</si>
  <si>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</si>
  <si>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</si>
  <si>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</si>
  <si>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</si>
  <si>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</si>
  <si>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</si>
  <si>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</si>
  <si>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</si>
  <si>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</si>
  <si>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</si>
  <si>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</si>
  <si>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</si>
  <si>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</si>
  <si>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</si>
  <si>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</si>
  <si>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</si>
  <si>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</si>
  <si>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</si>
  <si>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</si>
  <si>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</si>
  <si>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</si>
  <si>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</si>
  <si>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</si>
  <si>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</si>
  <si>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</si>
  <si>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</si>
  <si>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</si>
  <si>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</si>
  <si>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</si>
  <si>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</si>
  <si>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</si>
  <si>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</si>
  <si>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</si>
  <si>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</si>
  <si>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</si>
  <si>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</si>
  <si>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</si>
  <si>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</si>
  <si>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</si>
  <si>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</si>
  <si>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</si>
  <si>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</si>
  <si>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</si>
  <si>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</si>
  <si>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</si>
  <si>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</si>
  <si>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</si>
  <si>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</si>
  <si>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</si>
  <si>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</si>
  <si>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</si>
  <si>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</si>
  <si>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</si>
  <si>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</si>
  <si>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</si>
  <si>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</si>
  <si>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</si>
  <si>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</si>
  <si>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</si>
  <si>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</si>
  <si>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</si>
  <si>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</si>
  <si>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</si>
  <si>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</si>
  <si>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</si>
  <si>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</si>
  <si>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</si>
  <si>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</si>
  <si>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</si>
  <si>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</si>
  <si>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</si>
  <si>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</si>
  <si>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</si>
  <si>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</si>
  <si>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</si>
  <si>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</si>
  <si>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</si>
  <si>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</si>
  <si>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</si>
  <si>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</si>
  <si>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</si>
  <si>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</si>
  <si>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</si>
  <si>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</si>
  <si>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</si>
  <si>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</si>
  <si>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</si>
  <si>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</si>
  <si>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</si>
  <si>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</si>
  <si>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</si>
  <si>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</si>
  <si>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</si>
  <si>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</si>
  <si>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</si>
  <si>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</si>
  <si>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</si>
  <si>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</si>
  <si>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</si>
  <si>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</si>
  <si>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</si>
  <si>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</si>
  <si>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</si>
  <si>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</si>
  <si>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</si>
  <si>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</si>
  <si>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</si>
  <si>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</si>
  <si>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</si>
  <si>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</si>
  <si>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</si>
  <si>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</si>
  <si>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</si>
  <si>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</si>
  <si>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</si>
  <si>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</si>
  <si>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</si>
  <si>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</si>
  <si>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</si>
  <si>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</si>
  <si>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</si>
  <si>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</si>
  <si>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</si>
  <si>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</si>
  <si>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</si>
  <si>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</si>
  <si>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</si>
  <si>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</si>
  <si>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</si>
  <si>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</si>
  <si>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</si>
  <si>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</si>
  <si>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</si>
  <si>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</si>
  <si>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</si>
  <si>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</si>
  <si>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</si>
  <si>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</si>
  <si>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</si>
  <si>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</si>
  <si>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</si>
  <si>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</si>
  <si>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</si>
  <si>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</si>
  <si>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</si>
  <si>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</si>
  <si>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</si>
  <si>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</si>
  <si>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</si>
  <si>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</si>
  <si>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</si>
  <si>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</si>
  <si>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</si>
  <si>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</si>
  <si>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</si>
  <si>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</si>
  <si>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</si>
  <si>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</si>
  <si>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</si>
  <si>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</si>
  <si>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</si>
  <si>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</si>
  <si>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</si>
  <si>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</si>
  <si>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</si>
  <si>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</si>
  <si>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</si>
  <si>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</si>
  <si>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</si>
  <si>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</si>
  <si>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</si>
  <si>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</si>
  <si>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</si>
  <si>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</si>
  <si>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</si>
  <si>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</si>
  <si>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</si>
  <si>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</si>
  <si>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</si>
  <si>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</si>
  <si>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</si>
  <si>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</si>
  <si>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</si>
  <si>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</si>
  <si>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</si>
  <si>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</si>
  <si>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</si>
  <si>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</si>
  <si>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</si>
  <si>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</si>
  <si>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</si>
  <si>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</si>
  <si>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</si>
  <si>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</si>
  <si>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</si>
  <si>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</si>
  <si>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</si>
  <si>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</si>
  <si>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</si>
  <si>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</si>
  <si>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</si>
  <si>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</si>
  <si>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</si>
  <si>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</si>
  <si>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</si>
  <si>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</si>
  <si>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</si>
  <si>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</si>
  <si>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</si>
  <si>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</si>
  <si>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</si>
  <si>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</si>
  <si>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</si>
  <si>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</si>
  <si>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</si>
  <si>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</si>
  <si>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</si>
  <si>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</si>
  <si>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</si>
  <si>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</si>
  <si>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</si>
  <si>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</si>
  <si>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</si>
  <si>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</si>
  <si>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</si>
  <si>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</si>
  <si>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</si>
  <si>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</si>
  <si>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</si>
  <si>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</si>
  <si>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</si>
  <si>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</si>
  <si>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</si>
  <si>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</si>
  <si>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</si>
  <si>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</si>
  <si>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</si>
  <si>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</si>
  <si>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</si>
  <si>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</si>
  <si>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</si>
  <si>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</si>
  <si>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</si>
  <si>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</si>
  <si>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</si>
  <si>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</si>
  <si>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</si>
  <si>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</si>
  <si>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</si>
  <si>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</si>
  <si>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</si>
  <si>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</si>
  <si>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</si>
  <si>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</si>
  <si>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</si>
  <si>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</si>
  <si>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</si>
  <si>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</si>
  <si>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</si>
  <si>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</si>
  <si>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</si>
  <si>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</si>
  <si>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</si>
  <si>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</si>
  <si>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</si>
  <si>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</si>
  <si>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</si>
  <si>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</si>
  <si>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</si>
  <si>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</si>
  <si>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</si>
  <si>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</si>
  <si>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</si>
  <si>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</si>
  <si>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</si>
  <si>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</si>
  <si>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</si>
  <si>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</si>
  <si>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</si>
  <si>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</si>
  <si>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</si>
  <si>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</si>
  <si>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</si>
  <si>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</si>
  <si>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</si>
  <si>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</si>
  <si>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</si>
  <si>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</si>
  <si>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</si>
  <si>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</si>
  <si>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</si>
  <si>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</si>
  <si>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</si>
  <si>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</si>
  <si>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</si>
  <si>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</si>
  <si>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</si>
  <si>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</si>
  <si>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</si>
  <si>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</si>
  <si>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</si>
  <si>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</si>
  <si>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</si>
  <si>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</si>
  <si>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</si>
  <si>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</si>
  <si>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</si>
  <si>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</si>
  <si>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</si>
  <si>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</si>
  <si>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</si>
  <si>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</si>
  <si>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</si>
  <si>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</si>
  <si>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</si>
  <si>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</si>
  <si>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</si>
  <si>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</si>
  <si>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</si>
  <si>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</si>
  <si>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</si>
  <si>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</si>
  <si>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</si>
  <si>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</si>
  <si>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</si>
  <si>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</si>
  <si>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</si>
  <si>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</si>
  <si>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</si>
  <si>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</si>
  <si>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</si>
  <si>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</si>
  <si>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</si>
  <si>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</si>
  <si>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</si>
  <si>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</si>
  <si>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</si>
  <si>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</si>
  <si>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</si>
  <si>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</si>
  <si>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</si>
  <si>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</si>
  <si>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</si>
  <si>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</si>
  <si>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</si>
  <si>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</si>
  <si>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</si>
  <si>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</si>
  <si>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</si>
  <si>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</si>
  <si>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</si>
  <si>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</si>
  <si>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</si>
  <si>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</si>
  <si>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</si>
  <si>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</si>
  <si>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</si>
  <si>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</si>
  <si>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</si>
  <si>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</si>
  <si>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</si>
  <si>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</si>
  <si>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</si>
  <si>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</si>
  <si>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</si>
  <si>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</si>
  <si>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</si>
  <si>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</si>
  <si>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</si>
  <si>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</si>
  <si>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</si>
  <si>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</si>
  <si>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</si>
  <si>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</si>
  <si>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</si>
  <si>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</si>
  <si>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</si>
  <si>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</si>
  <si>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</si>
  <si>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</si>
  <si>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</si>
  <si>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</si>
  <si>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</si>
  <si>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</si>
  <si>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</si>
  <si>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</si>
  <si>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</si>
  <si>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</si>
  <si>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</si>
  <si>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</si>
  <si>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</si>
  <si>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</si>
  <si>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</si>
  <si>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</si>
  <si>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</si>
  <si>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</si>
  <si>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</si>
  <si>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</si>
  <si>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</si>
  <si>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</si>
  <si>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</si>
  <si>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</si>
  <si>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</si>
  <si>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</si>
  <si>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</si>
  <si>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</si>
  <si>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</si>
  <si>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</si>
  <si>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</si>
  <si>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</si>
  <si>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</si>
  <si>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</si>
  <si>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</si>
  <si>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</si>
  <si>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</si>
  <si>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</si>
  <si>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</si>
  <si>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</si>
  <si>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</si>
  <si>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</si>
  <si>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</si>
  <si>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</si>
  <si>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</si>
  <si>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</si>
  <si>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</si>
  <si>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</si>
  <si>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</si>
  <si>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</si>
  <si>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</si>
  <si>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</si>
  <si>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</si>
  <si>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</si>
  <si>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</si>
  <si>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</si>
  <si>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</si>
  <si>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</si>
  <si>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</si>
  <si>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</si>
  <si>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</si>
  <si>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</si>
  <si>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</si>
  <si>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</si>
  <si>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</si>
  <si>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</si>
  <si>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</si>
  <si>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</si>
  <si>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</si>
  <si>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</si>
  <si>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</si>
  <si>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</si>
  <si>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</si>
  <si>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</si>
  <si>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</si>
  <si>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</si>
  <si>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</si>
  <si>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</si>
  <si>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</si>
  <si>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</si>
  <si>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</si>
  <si>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</si>
  <si>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</si>
  <si>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</si>
  <si>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</si>
  <si>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</si>
  <si>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</si>
  <si>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</si>
  <si>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</si>
  <si>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</si>
  <si>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</si>
  <si>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</si>
  <si>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</si>
  <si>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</si>
  <si>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</si>
  <si>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</si>
  <si>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</si>
  <si>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</si>
  <si>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</si>
  <si>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</si>
  <si>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</si>
  <si>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</si>
  <si>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</si>
  <si>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</si>
  <si>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</si>
  <si>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</si>
  <si>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</si>
  <si>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</si>
  <si>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</si>
  <si>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</si>
  <si>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</si>
  <si>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</si>
  <si>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</si>
  <si>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</si>
  <si>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</si>
  <si>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</si>
  <si>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</si>
  <si>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</si>
  <si>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</si>
  <si>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</si>
  <si>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</si>
  <si>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</si>
  <si>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</si>
  <si>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</si>
  <si>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</si>
  <si>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</si>
  <si>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</si>
  <si>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</si>
  <si>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</si>
  <si>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</si>
  <si>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</si>
  <si>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</si>
  <si>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</si>
  <si>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</si>
  <si>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</si>
  <si>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</si>
  <si>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</si>
  <si>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</si>
  <si>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</si>
  <si>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</si>
  <si>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</si>
  <si>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</si>
  <si>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</si>
  <si>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</si>
  <si>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</si>
  <si>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</si>
  <si>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</si>
  <si>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</si>
  <si>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</si>
  <si>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</si>
  <si>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</si>
  <si>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</si>
  <si>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</si>
  <si>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</si>
  <si>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</si>
  <si>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</si>
  <si>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</si>
  <si>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</si>
  <si>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</si>
  <si>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</si>
  <si>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</si>
  <si>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</si>
  <si>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</si>
  <si>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</si>
  <si>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</si>
  <si>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</si>
  <si>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</si>
  <si>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</si>
  <si>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</si>
  <si>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</si>
  <si>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</si>
  <si>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</si>
  <si>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</si>
  <si>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</si>
  <si>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</si>
  <si>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</si>
  <si>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</si>
  <si>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</si>
  <si>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</si>
  <si>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</si>
  <si>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</si>
  <si>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</si>
  <si>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</si>
  <si>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</si>
  <si>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</si>
  <si>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</si>
  <si>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</si>
  <si>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</si>
  <si>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</si>
  <si>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</si>
  <si>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</si>
  <si>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</si>
  <si>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</si>
  <si>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</si>
  <si>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</si>
  <si>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</si>
  <si>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</si>
  <si>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</si>
  <si>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</si>
  <si>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</si>
  <si>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</si>
  <si>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</si>
  <si>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</si>
  <si>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</si>
  <si>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</si>
  <si>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</si>
  <si>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</si>
  <si>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</si>
  <si>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</si>
  <si>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</si>
  <si>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</si>
  <si>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</si>
  <si>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</si>
  <si>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</si>
  <si>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</si>
  <si>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</si>
  <si>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</si>
  <si>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</si>
  <si>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</si>
  <si>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</si>
  <si>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</si>
  <si>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</si>
  <si>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</si>
  <si>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</si>
  <si>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</si>
  <si>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</si>
  <si>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</si>
  <si>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</si>
  <si>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</si>
  <si>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</si>
  <si>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</si>
  <si>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</si>
  <si>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</si>
  <si>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</si>
  <si>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</si>
  <si>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</si>
  <si>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</si>
  <si>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</si>
  <si>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</si>
  <si>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</si>
  <si>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</si>
  <si>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</si>
  <si>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</si>
  <si>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</si>
  <si>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</si>
  <si>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</si>
  <si>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</si>
  <si>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</si>
  <si>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</si>
  <si>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</si>
  <si>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</si>
  <si>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</si>
  <si>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</si>
  <si>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</si>
  <si>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</si>
  <si>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</si>
  <si>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</si>
  <si>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</si>
  <si>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</si>
  <si>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</si>
  <si>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</si>
  <si>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</si>
  <si>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</si>
  <si>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</si>
  <si>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</si>
  <si>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</si>
  <si>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</si>
  <si>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</si>
  <si>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</si>
  <si>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</si>
  <si>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</si>
  <si>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</si>
  <si>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</si>
  <si>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</si>
  <si>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</si>
  <si>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</si>
  <si>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</si>
  <si>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</si>
  <si>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</si>
  <si>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</si>
  <si>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</si>
  <si>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</si>
  <si>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</si>
  <si>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</si>
  <si>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</si>
  <si>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</si>
  <si>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</si>
  <si>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</si>
  <si>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</si>
  <si>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</si>
  <si>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</si>
  <si>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</si>
  <si>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</si>
  <si>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</si>
  <si>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</si>
  <si>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</si>
  <si>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</si>
  <si>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</si>
  <si>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</si>
  <si>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</si>
  <si>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</si>
  <si>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</si>
  <si>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</si>
  <si>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</si>
  <si>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</si>
  <si>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</si>
  <si>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</si>
  <si>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</si>
  <si>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</si>
  <si>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</si>
  <si>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</si>
  <si>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</si>
  <si>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</si>
  <si>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</si>
  <si>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</si>
  <si>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</si>
  <si>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</si>
  <si>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</si>
  <si>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</si>
  <si>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</si>
  <si>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</si>
  <si>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</si>
  <si>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</si>
  <si>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</si>
  <si>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</si>
  <si>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</si>
  <si>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</si>
  <si>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</si>
  <si>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</si>
  <si>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</si>
  <si>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</si>
  <si>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</si>
  <si>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</si>
  <si>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</si>
  <si>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</si>
  <si>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</si>
  <si>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</si>
  <si>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</si>
  <si>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</si>
  <si>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</si>
  <si>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</si>
  <si>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</si>
  <si>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</si>
  <si>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</si>
  <si>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</si>
  <si>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</si>
  <si>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</si>
  <si>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</si>
  <si>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</si>
  <si>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</si>
  <si>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</si>
  <si>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</si>
  <si>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</si>
  <si>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</si>
  <si>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</si>
  <si>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</si>
  <si>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</si>
  <si>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</si>
  <si>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</si>
  <si>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</si>
  <si>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</si>
  <si>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</si>
  <si>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</si>
  <si>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</si>
  <si>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</si>
  <si>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</si>
  <si>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</si>
  <si>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</si>
  <si>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</si>
  <si>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</si>
  <si>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</si>
  <si>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</si>
  <si>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</si>
  <si>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</si>
  <si>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</si>
  <si>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</si>
  <si>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</si>
  <si>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</si>
  <si>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</si>
  <si>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</si>
  <si>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</si>
  <si>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</si>
  <si>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</si>
  <si>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</si>
  <si>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</si>
  <si>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</si>
  <si>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</si>
  <si>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</si>
  <si>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</si>
  <si>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</si>
  <si>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</si>
  <si>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</si>
  <si>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</si>
  <si>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</si>
  <si>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</si>
  <si>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</si>
  <si>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</si>
  <si>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</si>
  <si>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</si>
  <si>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</si>
  <si>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</si>
  <si>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</si>
  <si>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</si>
  <si>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</si>
  <si>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</si>
  <si>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</si>
  <si>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</si>
  <si>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</si>
  <si>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</si>
  <si>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</si>
  <si>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</si>
  <si>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</si>
  <si>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</si>
  <si>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</si>
  <si>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</si>
  <si>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</si>
  <si>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</si>
  <si>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</si>
  <si>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</si>
  <si>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</si>
  <si>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</si>
  <si>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</si>
  <si>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</si>
  <si>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</si>
  <si>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</si>
  <si>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</si>
  <si>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</si>
  <si>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</si>
  <si>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</si>
  <si>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</si>
  <si>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</si>
  <si>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</si>
  <si>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</si>
  <si>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</si>
  <si>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</si>
  <si>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</si>
  <si>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</si>
  <si>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</si>
  <si>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</si>
  <si>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</si>
  <si>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</si>
  <si>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</si>
  <si>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</si>
  <si>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</si>
  <si>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</si>
  <si>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</si>
  <si>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</si>
  <si>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</si>
  <si>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</si>
  <si>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</si>
  <si>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</si>
  <si>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</si>
  <si>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</si>
  <si>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</si>
  <si>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</si>
  <si>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</si>
  <si>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</si>
  <si>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</si>
  <si>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</si>
  <si>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</si>
  <si>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</si>
  <si>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</si>
  <si>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</si>
  <si>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</si>
  <si>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</si>
  <si>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</si>
  <si>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</si>
  <si>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</si>
  <si>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</si>
  <si>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</si>
  <si>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</si>
  <si>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</si>
  <si>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</si>
  <si>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</si>
  <si>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</si>
  <si>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</si>
  <si>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</si>
  <si>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</si>
  <si>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</si>
  <si>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</si>
  <si>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</si>
  <si>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</si>
  <si>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</si>
  <si>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</si>
  <si>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</si>
  <si>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</si>
  <si>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</si>
  <si>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</si>
  <si>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</si>
  <si>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</si>
  <si>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</si>
  <si>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</si>
  <si>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</si>
  <si>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</si>
  <si>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</si>
  <si>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</si>
  <si>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</si>
  <si>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</si>
  <si>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</si>
  <si>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</si>
  <si>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</si>
  <si>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</si>
  <si>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</si>
  <si>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</si>
  <si>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</si>
  <si>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</si>
  <si>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</si>
  <si>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</si>
  <si>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</si>
  <si>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</si>
  <si>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</si>
  <si>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</si>
  <si>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</si>
  <si>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</si>
  <si>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</si>
  <si>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</si>
  <si>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</si>
  <si>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</si>
  <si>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</si>
  <si>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</si>
  <si>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</si>
  <si>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</si>
  <si>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</si>
  <si>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</si>
  <si>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</si>
  <si>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</si>
  <si>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</si>
  <si>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</si>
  <si>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</si>
  <si>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</si>
  <si>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</si>
  <si>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</si>
  <si>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</si>
  <si>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</si>
  <si>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</si>
  <si>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</si>
  <si>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</si>
  <si>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</si>
  <si>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</si>
  <si>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</si>
  <si>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</si>
  <si>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</si>
  <si>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</si>
  <si>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</si>
  <si>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</si>
  <si>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</si>
  <si>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</si>
  <si>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</si>
  <si>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</si>
  <si>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</si>
  <si>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</si>
  <si>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</si>
  <si>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</si>
  <si>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</si>
  <si>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</si>
  <si>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</si>
  <si>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</si>
  <si>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</si>
  <si>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</si>
  <si>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</si>
  <si>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</si>
  <si>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</si>
  <si>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</si>
  <si>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</si>
  <si>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</si>
  <si>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</si>
  <si>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</si>
  <si>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</si>
  <si>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</si>
  <si>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</si>
  <si>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</si>
  <si>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</si>
  <si>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</si>
  <si>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</si>
  <si>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</si>
  <si>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</si>
  <si>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</si>
  <si>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</si>
  <si>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</si>
  <si>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</si>
  <si>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</si>
  <si>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</si>
  <si>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</si>
  <si>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</si>
  <si>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</si>
  <si>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</si>
  <si>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</si>
  <si>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</si>
  <si>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</si>
  <si>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</si>
  <si>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</si>
  <si>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</si>
  <si>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</si>
  <si>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</si>
  <si>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</si>
  <si>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</si>
  <si>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</si>
  <si>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</si>
  <si>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</si>
  <si>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</si>
  <si>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</si>
  <si>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</si>
  <si>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</si>
  <si>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</si>
  <si>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</si>
  <si>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</si>
  <si>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</si>
  <si>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</si>
  <si>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</si>
  <si>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</si>
  <si>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</si>
  <si>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</si>
  <si>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</si>
  <si>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</si>
  <si>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</si>
  <si>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</si>
  <si>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</si>
  <si>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</si>
  <si>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</si>
  <si>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</si>
  <si>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</si>
  <si>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</si>
  <si>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</si>
  <si>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</si>
  <si>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</si>
  <si>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</si>
  <si>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</si>
  <si>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</si>
  <si>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</si>
  <si>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</si>
  <si>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</si>
  <si>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</si>
  <si>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</si>
  <si>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</si>
  <si>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</si>
  <si>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</si>
  <si>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</si>
  <si>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</si>
  <si>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</si>
  <si>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</si>
  <si>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</si>
  <si>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</si>
  <si>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</si>
  <si>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</si>
  <si>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</si>
  <si>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</si>
  <si>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</si>
  <si>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</si>
  <si>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</si>
  <si>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</si>
  <si>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</si>
  <si>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</si>
  <si>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</si>
  <si>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</si>
  <si>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</si>
  <si>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</si>
  <si>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</si>
  <si>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</si>
  <si>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</si>
  <si>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</si>
  <si>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</si>
  <si>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</si>
  <si>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</si>
  <si>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</si>
  <si>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</si>
  <si>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</si>
  <si>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</si>
  <si>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</si>
  <si>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</si>
  <si>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</si>
  <si>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</si>
  <si>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</si>
  <si>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</si>
  <si>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</si>
  <si>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</si>
  <si>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</si>
  <si>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</si>
  <si>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</si>
  <si>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</si>
  <si>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</si>
  <si>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</si>
  <si>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</si>
  <si>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</si>
  <si>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</si>
  <si>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</si>
  <si>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</si>
  <si>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</si>
  <si>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</si>
  <si>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</si>
  <si>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</si>
  <si>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</si>
  <si>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</si>
  <si>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</si>
  <si>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</si>
  <si>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</si>
  <si>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</si>
  <si>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</si>
  <si>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</si>
  <si>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</si>
  <si>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</si>
  <si>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</si>
  <si>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</si>
  <si>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</si>
  <si>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</si>
  <si>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</si>
  <si>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</si>
  <si>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</si>
  <si>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</si>
  <si>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</si>
  <si>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</si>
  <si>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</si>
  <si>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</si>
  <si>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</si>
  <si>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</si>
  <si>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</si>
  <si>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</si>
  <si>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</si>
  <si>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</si>
  <si>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</si>
  <si>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</si>
  <si>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</si>
  <si>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</si>
  <si>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</si>
  <si>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</si>
  <si>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</si>
  <si>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</si>
  <si>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</si>
  <si>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</si>
  <si>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</si>
  <si>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</si>
  <si>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</si>
  <si>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</si>
  <si>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</si>
  <si>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</si>
  <si>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</si>
  <si>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</si>
  <si>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</si>
  <si>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</si>
  <si>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</si>
  <si>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</si>
  <si>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</si>
  <si>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</si>
  <si>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</si>
  <si>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</si>
  <si>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</si>
  <si>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</si>
  <si>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</si>
  <si>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</si>
  <si>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</si>
  <si>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</si>
  <si>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</si>
  <si>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</si>
  <si>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</si>
  <si>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</si>
  <si>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</si>
  <si>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</si>
  <si>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</si>
  <si>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</si>
  <si>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</si>
  <si>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</si>
  <si>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</si>
  <si>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</si>
  <si>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</si>
  <si>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</si>
  <si>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</si>
  <si>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</si>
  <si>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</si>
  <si>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</si>
  <si>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</si>
  <si>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</si>
  <si>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</si>
  <si>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</si>
  <si>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</si>
  <si>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</si>
  <si>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</si>
  <si>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</si>
  <si>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</si>
  <si>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</si>
  <si>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</si>
  <si>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</si>
  <si>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</si>
  <si>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</si>
  <si>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</si>
  <si>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</si>
  <si>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</si>
  <si>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</si>
  <si>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</si>
  <si>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</si>
  <si>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</si>
  <si>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</si>
  <si>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</si>
  <si>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</si>
  <si>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</si>
  <si>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</si>
  <si>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</si>
  <si>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</si>
  <si>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</si>
  <si>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</si>
  <si>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</si>
  <si>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</si>
  <si>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</si>
  <si>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</si>
  <si>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</si>
  <si>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</si>
  <si>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</si>
  <si>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</si>
  <si>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</si>
  <si>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</si>
  <si>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</si>
  <si>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</si>
  <si>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</si>
  <si>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</si>
  <si>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</si>
  <si>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</si>
  <si>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</si>
  <si>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</si>
  <si>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</si>
  <si>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</si>
  <si>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</si>
  <si>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</si>
  <si>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</si>
  <si>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</si>
  <si>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</si>
  <si>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</si>
  <si>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</si>
  <si>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</si>
  <si>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</si>
  <si>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</si>
  <si>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</si>
  <si>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</si>
  <si>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</si>
  <si>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</si>
  <si>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</si>
  <si>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</si>
  <si>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</si>
  <si>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</si>
  <si>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</si>
  <si>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</si>
  <si>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</si>
  <si>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</si>
  <si>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</si>
  <si>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</si>
  <si>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</si>
  <si>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</si>
  <si>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</si>
  <si>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</si>
  <si>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</si>
  <si>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</si>
  <si>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</si>
  <si>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</si>
  <si>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</si>
  <si>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</si>
  <si>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</si>
  <si>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</si>
  <si>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</si>
  <si>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</si>
  <si>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</si>
  <si>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</si>
  <si>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</si>
  <si>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</si>
  <si>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</si>
  <si>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</si>
  <si>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</si>
  <si>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</si>
  <si>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</si>
  <si>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</si>
  <si>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</si>
  <si>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</si>
  <si>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</si>
  <si>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</si>
  <si>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</si>
  <si>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</si>
  <si>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</si>
  <si>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</si>
  <si>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</si>
  <si>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</si>
  <si>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</si>
  <si>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</si>
  <si>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</si>
  <si>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</si>
  <si>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</si>
  <si>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</si>
  <si>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</si>
  <si>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</si>
  <si>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</si>
  <si>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</si>
  <si>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</si>
  <si>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</si>
  <si>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</si>
  <si>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</si>
  <si>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</si>
  <si>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</si>
  <si>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</si>
  <si>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</si>
  <si>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</si>
  <si>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</si>
  <si>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</si>
  <si>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</si>
  <si>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</si>
  <si>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</si>
  <si>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</si>
  <si>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</si>
  <si>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</si>
  <si>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</si>
  <si>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</si>
  <si>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</si>
  <si>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</si>
  <si>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</si>
  <si>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</si>
  <si>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</si>
  <si>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</si>
  <si>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</si>
  <si>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</si>
  <si>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</si>
  <si>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</si>
  <si>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</si>
  <si>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</si>
  <si>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</si>
  <si>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</si>
  <si>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</si>
  <si>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</si>
  <si>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</si>
  <si>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</si>
  <si>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</si>
  <si>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</si>
  <si>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</si>
  <si>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</si>
  <si>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</si>
  <si>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</si>
  <si>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</si>
  <si>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</si>
  <si>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</si>
  <si>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</si>
  <si>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</si>
  <si>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</si>
  <si>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</si>
  <si>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</si>
  <si>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</si>
  <si>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</si>
  <si>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</si>
  <si>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</si>
  <si>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</si>
  <si>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</si>
  <si>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</si>
  <si>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</si>
  <si>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</si>
  <si>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</si>
  <si>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</si>
  <si>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</si>
  <si>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</si>
  <si>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</si>
  <si>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</si>
  <si>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</si>
  <si>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</si>
  <si>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</si>
  <si>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</si>
  <si>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</si>
  <si>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</si>
  <si>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</si>
  <si>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</si>
  <si>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</si>
  <si>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</si>
  <si>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</si>
  <si>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</si>
  <si>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</si>
  <si>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</si>
  <si>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</si>
  <si>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</si>
  <si>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</si>
  <si>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</si>
  <si>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</si>
  <si>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</si>
  <si>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</si>
  <si>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</si>
  <si>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</si>
  <si>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</si>
  <si>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</si>
  <si>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</si>
  <si>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</si>
  <si>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</si>
  <si>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</si>
  <si>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</si>
  <si>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</si>
  <si>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</si>
  <si>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</si>
  <si>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</si>
  <si>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</si>
  <si>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</si>
  <si>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</si>
  <si>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</si>
  <si>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</si>
  <si>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</si>
  <si>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</si>
  <si>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</si>
  <si>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</si>
  <si>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</si>
  <si>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</si>
  <si>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</si>
  <si>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</si>
  <si>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</si>
  <si>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</si>
  <si>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</si>
  <si>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</si>
  <si>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</si>
  <si>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</si>
  <si>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</si>
  <si>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</si>
  <si>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</si>
  <si>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</si>
  <si>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</si>
  <si>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</si>
  <si>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</si>
  <si>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</si>
  <si>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</si>
  <si>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</si>
  <si>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</si>
  <si>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</si>
  <si>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</si>
  <si>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</si>
  <si>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</si>
  <si>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</si>
  <si>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</si>
  <si>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</si>
  <si>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</si>
  <si>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</si>
  <si>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</si>
  <si>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</si>
  <si>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</si>
  <si>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</si>
  <si>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</si>
  <si>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</si>
  <si>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</si>
  <si>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</si>
  <si>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</si>
  <si>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</si>
  <si>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</si>
  <si>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</si>
  <si>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</si>
  <si>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</si>
  <si>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</si>
  <si>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</si>
  <si>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</si>
  <si>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</si>
  <si>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</si>
  <si>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</si>
  <si>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</si>
  <si>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</si>
  <si>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</si>
  <si>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</si>
  <si>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</si>
  <si>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</si>
  <si>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</si>
  <si>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</si>
  <si>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</si>
  <si>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</si>
  <si>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</si>
  <si>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</si>
  <si>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</si>
  <si>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</si>
  <si>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</si>
  <si>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</si>
  <si>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</si>
  <si>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</si>
  <si>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</si>
  <si>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</si>
  <si>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</si>
  <si>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</si>
  <si>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</si>
  <si>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</si>
  <si>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</si>
  <si>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</si>
  <si>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</si>
  <si>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</si>
  <si>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</si>
  <si>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</si>
  <si>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</si>
  <si>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</si>
  <si>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</si>
  <si>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</si>
  <si>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</si>
  <si>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</si>
  <si>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</si>
  <si>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</si>
  <si>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</si>
  <si>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</si>
  <si>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</si>
  <si>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</si>
  <si>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</si>
  <si>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</si>
  <si>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</si>
  <si>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</si>
  <si>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</si>
  <si>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</si>
  <si>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</si>
  <si>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</si>
  <si>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</si>
  <si>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</si>
  <si>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</si>
  <si>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</si>
  <si>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</si>
  <si>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</si>
  <si>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</si>
  <si>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</si>
  <si>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</si>
  <si>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</si>
  <si>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</si>
  <si>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</si>
  <si>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</si>
  <si>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</si>
  <si>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</si>
  <si>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</si>
  <si>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</si>
  <si>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</si>
  <si>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</si>
  <si>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</si>
  <si>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</si>
  <si>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</si>
  <si>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</si>
  <si>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</si>
  <si>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</si>
  <si>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</si>
  <si>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</si>
  <si>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</si>
  <si>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</si>
  <si>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</si>
  <si>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</si>
  <si>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</si>
  <si>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</si>
  <si>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</si>
  <si>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</si>
  <si>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</si>
  <si>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</si>
  <si>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</si>
  <si>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</si>
  <si>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</si>
  <si>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</si>
  <si>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</si>
  <si>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</si>
  <si>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</si>
  <si>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</si>
  <si>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</si>
  <si>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</si>
  <si>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</si>
  <si>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</si>
  <si>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</si>
  <si>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</si>
  <si>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</si>
  <si>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</si>
  <si>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</si>
  <si>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</si>
  <si>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</si>
  <si>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</si>
  <si>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</si>
  <si>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</si>
  <si>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</si>
  <si>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</si>
  <si>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</si>
  <si>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</si>
  <si>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</si>
  <si>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</si>
  <si>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</si>
  <si>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</si>
  <si>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</si>
  <si>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</si>
  <si>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</si>
  <si>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</si>
  <si>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</si>
  <si>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</si>
  <si>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</si>
  <si>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</si>
  <si>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</si>
  <si>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</si>
  <si>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</si>
  <si>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</si>
  <si>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</si>
  <si>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</si>
  <si>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</si>
  <si>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</si>
  <si>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</si>
  <si>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</si>
  <si>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</si>
  <si>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</si>
  <si>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</si>
  <si>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</si>
  <si>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</si>
  <si>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</si>
  <si>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</si>
  <si>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</si>
  <si>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</si>
  <si>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</si>
  <si>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</si>
  <si>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</si>
  <si>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</si>
  <si>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</si>
  <si>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</si>
  <si>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</si>
  <si>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</si>
  <si>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</si>
  <si>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</si>
  <si>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</si>
  <si>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</si>
  <si>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</si>
  <si>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</si>
  <si>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</si>
  <si>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</si>
  <si>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</si>
  <si>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</si>
  <si>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</si>
  <si>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</si>
  <si>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</si>
  <si>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</si>
  <si>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</si>
  <si>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</si>
  <si>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</si>
  <si>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</si>
  <si>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</si>
  <si>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</si>
  <si>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</si>
  <si>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</si>
  <si>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</si>
  <si>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</si>
  <si>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</si>
  <si>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</si>
  <si>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</si>
  <si>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</si>
  <si>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</si>
  <si>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</si>
  <si>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</si>
  <si>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</si>
  <si>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</si>
  <si>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</si>
  <si>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</si>
  <si>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</si>
  <si>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</si>
  <si>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</si>
  <si>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</si>
  <si>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</si>
  <si>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</si>
  <si>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</si>
  <si>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</si>
  <si>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</si>
  <si>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</si>
  <si>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</si>
  <si>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</si>
  <si>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</si>
  <si>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</si>
  <si>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</si>
  <si>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</si>
  <si>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</si>
  <si>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</si>
  <si>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</si>
  <si>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</si>
  <si>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</si>
  <si>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</si>
  <si>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</si>
  <si>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</si>
  <si>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</si>
  <si>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</si>
  <si>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</si>
  <si>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</si>
  <si>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</si>
  <si>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</si>
  <si>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</si>
  <si>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</si>
  <si>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</si>
  <si>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</si>
  <si>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</si>
  <si>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</si>
  <si>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</si>
  <si>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</si>
  <si>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</si>
  <si>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</si>
  <si>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</si>
  <si>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</si>
  <si>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</si>
  <si>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</si>
  <si>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</si>
  <si>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</si>
  <si>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</si>
  <si>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</si>
  <si>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</si>
  <si>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</si>
  <si>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</si>
  <si>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</si>
  <si>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</si>
  <si>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</si>
  <si>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</si>
  <si>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</si>
  <si>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</si>
  <si>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</si>
  <si>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</si>
  <si>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</si>
  <si>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</si>
  <si>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</si>
  <si>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</si>
  <si>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</si>
  <si>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</si>
  <si>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</si>
  <si>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</si>
  <si>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</si>
  <si>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</si>
  <si>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</si>
  <si>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</si>
  <si>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</si>
  <si>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</si>
  <si>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</si>
  <si>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</si>
  <si>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</si>
  <si>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</si>
  <si>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</si>
  <si>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</si>
  <si>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</si>
  <si>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</si>
  <si>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</si>
  <si>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</si>
  <si>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</si>
  <si>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</si>
  <si>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</si>
  <si>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</si>
  <si>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</si>
  <si>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</si>
  <si>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</si>
  <si>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</si>
  <si>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</si>
  <si>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</si>
  <si>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</si>
  <si>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</si>
  <si>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</si>
  <si>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</si>
  <si>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</si>
  <si>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</si>
  <si>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</si>
  <si>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</si>
  <si>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</si>
  <si>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</si>
  <si>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</si>
  <si>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</si>
  <si>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</si>
  <si>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</si>
  <si>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</si>
  <si>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</si>
  <si>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</si>
  <si>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</si>
  <si>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</si>
  <si>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</si>
  <si>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</si>
  <si>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</si>
  <si>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</si>
  <si>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</si>
  <si>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</si>
  <si>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</si>
  <si>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</si>
  <si>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</si>
  <si>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</si>
  <si>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</si>
  <si>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</si>
  <si>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</si>
  <si>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</si>
  <si>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</si>
  <si>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</si>
  <si>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</si>
  <si>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</si>
  <si>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</si>
  <si>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</si>
  <si>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</si>
  <si>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</si>
  <si>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</si>
  <si>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</si>
  <si>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</si>
  <si>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</si>
  <si>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</si>
  <si>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</si>
  <si>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</si>
  <si>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</si>
  <si>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</si>
  <si>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</si>
  <si>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</si>
  <si>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</si>
  <si>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</si>
  <si>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</si>
  <si>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</si>
  <si>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</si>
  <si>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</si>
  <si>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</si>
  <si>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</si>
  <si>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</si>
  <si>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</si>
  <si>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</si>
  <si>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</si>
  <si>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</si>
  <si>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</si>
  <si>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</si>
  <si>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</si>
  <si>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</si>
  <si>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</si>
  <si>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</si>
  <si>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</si>
  <si>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</si>
  <si>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</si>
  <si>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</si>
  <si>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</si>
  <si>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</si>
  <si>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</si>
  <si>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</si>
  <si>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</si>
  <si>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</si>
  <si>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</si>
  <si>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</si>
  <si>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</si>
  <si>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</si>
  <si>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</si>
  <si>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</si>
  <si>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</si>
  <si>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</si>
  <si>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</si>
  <si>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</si>
  <si>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</si>
  <si>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</si>
  <si>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</si>
  <si>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</si>
  <si>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</si>
  <si>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</si>
  <si>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</si>
  <si>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</si>
  <si>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</si>
  <si>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</si>
  <si>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</si>
  <si>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</si>
  <si>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</si>
  <si>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</si>
  <si>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</si>
  <si>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</si>
  <si>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</si>
  <si>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</si>
  <si>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</si>
  <si>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</si>
  <si>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</si>
  <si>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</si>
  <si>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</si>
  <si>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</si>
  <si>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</si>
  <si>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</si>
  <si>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</si>
  <si>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</si>
  <si>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</si>
  <si>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</si>
  <si>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</si>
  <si>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</si>
  <si>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</si>
  <si>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</si>
  <si>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</si>
  <si>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</si>
  <si>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</si>
  <si>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</si>
  <si>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</si>
  <si>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</si>
  <si>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</si>
  <si>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</si>
  <si>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</si>
  <si>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</si>
  <si>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</si>
  <si>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</si>
  <si>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</si>
  <si>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</si>
  <si>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</si>
  <si>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</si>
  <si>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</si>
  <si>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</si>
  <si>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</si>
  <si>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</si>
  <si>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</si>
  <si>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</si>
  <si>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</si>
  <si>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</si>
  <si>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</si>
  <si>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</si>
  <si>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</si>
  <si>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</si>
  <si>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</si>
  <si>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</si>
  <si>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</si>
  <si>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</si>
  <si>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</si>
  <si>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</si>
  <si>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</si>
  <si>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</si>
  <si>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</si>
  <si>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</si>
  <si>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</si>
  <si>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</si>
  <si>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</si>
  <si>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</si>
  <si>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</si>
  <si>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</si>
  <si>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</si>
  <si>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</si>
  <si>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</si>
  <si>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</si>
  <si>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</si>
  <si>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</si>
  <si>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</si>
  <si>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</si>
  <si>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</si>
  <si>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</si>
  <si>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</si>
  <si>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</si>
  <si>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</si>
  <si>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</si>
  <si>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</si>
  <si>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</si>
  <si>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</si>
  <si>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</si>
  <si>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</si>
  <si>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</si>
  <si>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</si>
  <si>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</si>
  <si>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</si>
  <si>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</si>
  <si>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</si>
  <si>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</si>
  <si>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</si>
  <si>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</si>
  <si>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</si>
  <si>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</si>
  <si>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</si>
  <si>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</si>
  <si>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</si>
  <si>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</si>
  <si>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</si>
  <si>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</si>
  <si>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</si>
  <si>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</si>
  <si>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</si>
  <si>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</si>
  <si>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</si>
  <si>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</si>
  <si>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</si>
  <si>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</si>
  <si>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</si>
  <si>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</si>
  <si>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</si>
  <si>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</si>
  <si>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</si>
  <si>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</si>
  <si>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</si>
  <si>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</si>
  <si>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</si>
  <si>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</si>
  <si>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</si>
  <si>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</si>
  <si>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</si>
  <si>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</si>
  <si>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</si>
  <si>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</si>
  <si>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</si>
  <si>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</si>
  <si>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</si>
  <si>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</si>
  <si>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</si>
  <si>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</si>
  <si>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</si>
  <si>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</si>
  <si>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</si>
  <si>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</si>
  <si>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</si>
  <si>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</si>
  <si>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</si>
  <si>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</si>
  <si>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</si>
  <si>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</si>
  <si>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</si>
  <si>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</si>
  <si>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</si>
  <si>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</si>
  <si>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</si>
  <si>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</si>
  <si>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</si>
  <si>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</si>
  <si>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</si>
  <si>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</si>
  <si>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</si>
  <si>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</si>
  <si>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</si>
  <si>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</si>
  <si>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</si>
  <si>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</si>
  <si>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</si>
  <si>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</si>
  <si>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</si>
  <si>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</si>
  <si>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</si>
  <si>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</si>
  <si>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</si>
  <si>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</si>
  <si>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</si>
  <si>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</si>
  <si>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</si>
  <si>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</si>
  <si>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</si>
  <si>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</si>
  <si>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</si>
  <si>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</si>
  <si>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</si>
  <si>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</si>
  <si>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</si>
  <si>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</si>
  <si>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</si>
  <si>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</si>
  <si>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</si>
  <si>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</si>
  <si>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</si>
  <si>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</si>
  <si>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</si>
  <si>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</si>
  <si>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</si>
  <si>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</si>
  <si>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</si>
  <si>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</si>
  <si>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</si>
  <si>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</si>
  <si>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</si>
  <si>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</si>
  <si>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</si>
  <si>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</si>
  <si>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</si>
  <si>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</si>
  <si>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</si>
  <si>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</si>
  <si>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</si>
  <si>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</si>
  <si>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</si>
  <si>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</si>
  <si>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</si>
  <si>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</si>
  <si>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</si>
  <si>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</si>
  <si>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</si>
  <si>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</si>
  <si>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</si>
  <si>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</si>
  <si>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</si>
  <si>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</si>
  <si>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</si>
  <si>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</si>
  <si>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</si>
  <si>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</si>
  <si>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</si>
  <si>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</si>
  <si>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</si>
  <si>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</si>
  <si>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</si>
  <si>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</si>
  <si>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</si>
  <si>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</si>
  <si>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</si>
  <si>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</si>
  <si>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</si>
  <si>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</si>
  <si>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</si>
  <si>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</si>
  <si>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</si>
  <si>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</si>
  <si>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</si>
  <si>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</si>
  <si>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</si>
  <si>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</si>
  <si>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</si>
  <si>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</si>
  <si>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</si>
  <si>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</si>
  <si>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</si>
  <si>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</si>
  <si>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</si>
  <si>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</si>
  <si>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</si>
  <si>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</si>
  <si>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</si>
  <si>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</si>
  <si>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</si>
  <si>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</si>
  <si>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</si>
  <si>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</si>
  <si>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</si>
  <si>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</si>
  <si>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</si>
  <si>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</si>
  <si>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</si>
  <si>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</si>
  <si>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</si>
  <si>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</si>
  <si>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</si>
  <si>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</si>
  <si>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</si>
  <si>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</si>
  <si>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</si>
  <si>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</si>
  <si>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</si>
  <si>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</si>
  <si>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</si>
  <si>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</si>
  <si>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</si>
  <si>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</si>
  <si>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</si>
  <si>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</si>
  <si>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</si>
  <si>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</si>
  <si>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</si>
  <si>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</si>
  <si>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</si>
  <si>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</si>
  <si>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</si>
  <si>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</si>
  <si>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</si>
  <si>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</si>
  <si>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</si>
  <si>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</si>
  <si>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</si>
  <si>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</si>
  <si>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</si>
  <si>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</si>
  <si>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</si>
  <si>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</si>
  <si>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</si>
  <si>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</si>
  <si>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</si>
  <si>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</si>
  <si>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</si>
  <si>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</si>
  <si>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</si>
  <si>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</si>
  <si>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</si>
  <si>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</si>
  <si>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</si>
  <si>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</si>
  <si>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</si>
  <si>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</si>
  <si>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</si>
  <si>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</si>
  <si>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</si>
  <si>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</si>
  <si>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</si>
  <si>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</si>
  <si>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</si>
  <si>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</si>
  <si>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</si>
  <si>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</si>
  <si>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</si>
  <si>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</si>
  <si>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</si>
  <si>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</si>
  <si>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</si>
  <si>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</si>
  <si>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</si>
  <si>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</si>
  <si>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</si>
  <si>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</si>
  <si>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</si>
  <si>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</si>
  <si>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</si>
  <si>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</si>
  <si>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</si>
  <si>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</si>
  <si>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</si>
  <si>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</si>
  <si>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</si>
  <si>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</si>
  <si>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</si>
  <si>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</si>
  <si>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</si>
  <si>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</si>
  <si>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</si>
  <si>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</si>
  <si>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</si>
  <si>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</si>
  <si>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</si>
  <si>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</si>
  <si>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</si>
  <si>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</si>
  <si>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</si>
  <si>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</si>
  <si>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</si>
  <si>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</si>
  <si>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</si>
  <si>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</si>
  <si>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</si>
  <si>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</si>
  <si>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</si>
  <si>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</si>
  <si>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</si>
  <si>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</si>
  <si>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</si>
  <si>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</si>
  <si>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</si>
  <si>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</si>
  <si>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</si>
  <si>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</si>
  <si>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</si>
  <si>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</si>
  <si>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</si>
  <si>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</si>
  <si>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</si>
  <si>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</si>
  <si>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</si>
  <si>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</si>
  <si>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</si>
  <si>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</si>
  <si>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</si>
  <si>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</si>
  <si>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</si>
  <si>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</si>
  <si>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</si>
  <si>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</si>
  <si>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</si>
  <si>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</si>
  <si>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</si>
  <si>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</si>
  <si>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</si>
  <si>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</si>
  <si>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</si>
  <si>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</si>
  <si>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</si>
  <si>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</si>
  <si>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</si>
  <si>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</si>
  <si>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</si>
  <si>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</si>
  <si>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</si>
  <si>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</si>
  <si>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</si>
  <si>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</si>
  <si>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</si>
  <si>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</si>
  <si>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</si>
  <si>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</si>
  <si>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</si>
  <si>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</si>
  <si>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</si>
  <si>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</si>
  <si>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</si>
  <si>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</si>
  <si>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</si>
  <si>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</si>
  <si>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</si>
  <si>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</si>
  <si>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</si>
  <si>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</si>
  <si>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</si>
  <si>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</si>
  <si>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</si>
  <si>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</si>
  <si>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</si>
  <si>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</si>
  <si>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</si>
  <si>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</si>
  <si>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</si>
  <si>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</si>
  <si>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</si>
  <si>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</si>
  <si>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</si>
  <si>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</si>
  <si>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</si>
  <si>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</si>
  <si>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</si>
  <si>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</si>
  <si>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</si>
  <si>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</si>
  <si>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</si>
  <si>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</si>
  <si>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</si>
  <si>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</si>
  <si>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</si>
  <si>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</si>
  <si>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</si>
  <si>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</si>
  <si>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</si>
  <si>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</si>
  <si>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</si>
  <si>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</si>
  <si>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</si>
  <si>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</si>
  <si>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</si>
  <si>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</si>
  <si>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</si>
  <si>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</si>
  <si>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</si>
  <si>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</si>
  <si>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</si>
  <si>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</si>
  <si>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</si>
  <si>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</si>
  <si>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</si>
  <si>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</si>
  <si>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</si>
  <si>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</si>
  <si>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</si>
  <si>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</si>
  <si>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</si>
  <si>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</si>
  <si>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</si>
  <si>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</si>
  <si>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</si>
  <si>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</si>
  <si>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</si>
  <si>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</si>
  <si>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</si>
  <si>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</si>
  <si>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</si>
  <si>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</si>
  <si>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</si>
  <si>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</si>
  <si>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</si>
  <si>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</si>
  <si>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</si>
  <si>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</si>
  <si>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</si>
  <si>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</si>
  <si>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</si>
  <si>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</si>
  <si>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</si>
  <si>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</si>
  <si>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</si>
  <si>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</si>
  <si>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</si>
  <si>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</si>
  <si>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</si>
  <si>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</si>
  <si>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</si>
  <si>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</si>
  <si>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</si>
  <si>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</si>
  <si>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</si>
  <si>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</si>
  <si>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</si>
  <si>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</si>
  <si>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</si>
  <si>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</si>
  <si>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</si>
  <si>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</si>
  <si>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</si>
  <si>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</si>
  <si>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</si>
  <si>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</si>
  <si>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</si>
  <si>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</si>
  <si>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</si>
  <si>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</si>
  <si>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</si>
  <si>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</si>
  <si>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</si>
  <si>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</si>
  <si>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</si>
  <si>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</si>
  <si>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</si>
  <si>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</si>
  <si>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</si>
  <si>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</si>
  <si>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</si>
  <si>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</si>
  <si>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</si>
  <si>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</si>
  <si>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</si>
  <si>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</si>
  <si>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</si>
  <si>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</si>
  <si>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</si>
  <si>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</si>
  <si>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</si>
  <si>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</si>
  <si>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</si>
  <si>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</si>
  <si>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</si>
  <si>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</si>
  <si>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</si>
  <si>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</si>
  <si>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</si>
  <si>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</si>
  <si>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</si>
  <si>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</si>
  <si>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</si>
  <si>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</si>
  <si>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</si>
  <si>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</si>
  <si>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</si>
  <si>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</si>
  <si>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</si>
  <si>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</si>
  <si>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</si>
  <si>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</si>
  <si>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</si>
  <si>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</si>
  <si>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</si>
  <si>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</si>
  <si>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</si>
  <si>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</si>
  <si>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</si>
  <si>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</si>
  <si>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</si>
  <si>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</si>
  <si>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</si>
  <si>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</si>
  <si>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</si>
  <si>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</si>
  <si>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</si>
  <si>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</si>
  <si>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</si>
  <si>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</si>
  <si>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</si>
  <si>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</si>
  <si>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</si>
  <si>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</si>
  <si>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</si>
  <si>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</si>
  <si>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</si>
  <si>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</si>
  <si>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</si>
  <si>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</si>
  <si>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</si>
  <si>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</si>
  <si>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</si>
  <si>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</si>
  <si>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</si>
  <si>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</si>
  <si>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</si>
  <si>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</si>
  <si>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</si>
  <si>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</si>
  <si>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</si>
  <si>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</si>
  <si>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</si>
  <si>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</si>
  <si>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</si>
  <si>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</si>
  <si>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</si>
  <si>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</si>
  <si>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</si>
  <si>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</si>
  <si>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</si>
  <si>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</si>
  <si>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</si>
  <si>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</si>
  <si>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</si>
  <si>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</si>
  <si>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</si>
  <si>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</si>
  <si>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</si>
  <si>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</si>
  <si>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</si>
  <si>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</si>
  <si>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</si>
  <si>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</si>
  <si>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</si>
  <si>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</si>
  <si>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</si>
  <si>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</si>
  <si>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</si>
  <si>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</si>
  <si>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</si>
  <si>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</si>
  <si>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</si>
  <si>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</si>
  <si>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</si>
  <si>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</si>
  <si>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</si>
  <si>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</si>
  <si>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</si>
  <si>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</si>
  <si>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</si>
  <si>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</si>
  <si>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</si>
  <si>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</si>
  <si>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</si>
  <si>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</si>
  <si>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</si>
  <si>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</si>
  <si>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</si>
  <si>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</si>
  <si>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</si>
  <si>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</si>
  <si>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</si>
  <si>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</si>
  <si>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</si>
  <si>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</si>
  <si>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</si>
  <si>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</si>
  <si>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</si>
  <si>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</si>
  <si>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</si>
  <si>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</si>
  <si>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</si>
  <si>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</si>
  <si>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</si>
  <si>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</si>
  <si>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</si>
  <si>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</si>
  <si>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</si>
  <si>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</si>
  <si>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</si>
  <si>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</si>
  <si>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</si>
  <si>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</si>
  <si>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</si>
  <si>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</si>
  <si>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</si>
  <si>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</si>
  <si>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</si>
  <si>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</si>
  <si>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</si>
  <si>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</si>
  <si>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</si>
  <si>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</si>
  <si>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</si>
  <si>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</si>
  <si>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</si>
  <si>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</si>
  <si>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</si>
  <si>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</si>
  <si>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</si>
  <si>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</si>
  <si>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</si>
  <si>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</si>
  <si>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</si>
  <si>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</si>
  <si>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</si>
  <si>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</si>
  <si>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</si>
  <si>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</si>
  <si>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</si>
  <si>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</si>
  <si>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</si>
  <si>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</si>
  <si>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</si>
  <si>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</si>
  <si>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</si>
  <si>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</si>
  <si>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</si>
  <si>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</si>
  <si>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</si>
  <si>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</si>
  <si>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</si>
  <si>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</si>
  <si>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</si>
  <si>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</si>
  <si>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</si>
  <si>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</si>
  <si>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</si>
  <si>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</si>
  <si>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</si>
  <si>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</si>
  <si>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</si>
  <si>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</si>
  <si>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</si>
  <si>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</si>
  <si>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</si>
  <si>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</si>
  <si>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</si>
  <si>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</si>
  <si>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</si>
  <si>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</si>
  <si>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</si>
  <si>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</si>
  <si>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</si>
  <si>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</si>
  <si>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</si>
  <si>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</si>
  <si>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</si>
  <si>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</si>
  <si>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</si>
  <si>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</si>
  <si>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</si>
  <si>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</si>
  <si>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</si>
  <si>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</si>
  <si>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</si>
  <si>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</si>
  <si>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</si>
  <si>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</si>
  <si>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</si>
  <si>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</si>
  <si>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</si>
  <si>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</si>
  <si>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</si>
  <si>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</si>
  <si>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</si>
  <si>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</si>
  <si>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</si>
  <si>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</si>
  <si>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</si>
  <si>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</si>
  <si>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</si>
  <si>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</si>
  <si>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</si>
  <si>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</si>
  <si>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</si>
  <si>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</si>
  <si>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</si>
  <si>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</si>
  <si>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</si>
  <si>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</si>
  <si>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</si>
  <si>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</si>
  <si>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</si>
  <si>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</si>
  <si>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</si>
  <si>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</si>
  <si>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</si>
  <si>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</si>
  <si>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</si>
  <si>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</si>
  <si>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</si>
  <si>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</si>
  <si>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</si>
  <si>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</si>
  <si>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</si>
  <si>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</si>
  <si>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</si>
  <si>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</si>
  <si>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</si>
  <si>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</si>
  <si>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</si>
  <si>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</si>
  <si>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</si>
  <si>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</si>
  <si>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</si>
  <si>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</si>
  <si>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</si>
  <si>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</si>
  <si>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</si>
  <si>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</si>
  <si>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</si>
  <si>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</si>
  <si>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</si>
  <si>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</si>
  <si>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</si>
  <si>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</si>
  <si>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</si>
  <si>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</si>
  <si>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</si>
  <si>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</si>
  <si>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</si>
  <si>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</si>
  <si>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</si>
  <si>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</si>
  <si>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</si>
  <si>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</si>
  <si>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</si>
  <si>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</si>
  <si>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</si>
  <si>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</si>
  <si>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</si>
  <si>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</si>
  <si>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</si>
  <si>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</si>
  <si>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</si>
  <si>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</si>
  <si>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</si>
  <si>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</si>
  <si>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</si>
  <si>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</si>
  <si>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</si>
  <si>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</si>
  <si>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</si>
  <si>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</si>
  <si>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</si>
  <si>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</si>
  <si>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</si>
  <si>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</si>
  <si>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</si>
  <si>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</si>
  <si>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</si>
  <si>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</si>
  <si>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</si>
  <si>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</si>
  <si>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</si>
  <si>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</si>
  <si>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</si>
  <si>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</si>
  <si>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</si>
  <si>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</si>
  <si>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</si>
  <si>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</si>
  <si>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</si>
  <si>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</si>
  <si>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</si>
  <si>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</si>
  <si>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</si>
  <si>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</si>
  <si>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</si>
  <si>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</si>
  <si>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</si>
  <si>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</si>
  <si>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</si>
  <si>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</si>
  <si>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</si>
  <si>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</si>
  <si>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</si>
  <si>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</si>
  <si>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</si>
  <si>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</si>
  <si>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</si>
  <si>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</si>
  <si>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</si>
  <si>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</si>
  <si>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</si>
  <si>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</si>
  <si>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</si>
  <si>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</si>
  <si>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</si>
  <si>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</si>
  <si>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</si>
  <si>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</si>
  <si>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</si>
  <si>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</si>
  <si>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</si>
  <si>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</si>
  <si>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</si>
  <si>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</si>
  <si>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</si>
  <si>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</si>
  <si>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</si>
  <si>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</si>
  <si>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</si>
  <si>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</si>
  <si>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</si>
  <si>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</si>
  <si>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</si>
  <si>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</si>
  <si>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</si>
  <si>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</si>
  <si>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</si>
  <si>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</si>
  <si>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</si>
  <si>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</si>
  <si>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</si>
  <si>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</si>
  <si>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</si>
  <si>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</si>
  <si>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</si>
  <si>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</si>
  <si>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</si>
  <si>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</si>
  <si>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</si>
  <si>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</si>
  <si>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</si>
  <si>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</si>
  <si>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</si>
  <si>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</si>
  <si>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</si>
  <si>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</si>
  <si>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</si>
  <si>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</si>
  <si>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</si>
  <si>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</si>
  <si>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</si>
  <si>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</si>
  <si>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</si>
  <si>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</si>
  <si>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</si>
  <si>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</si>
  <si>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</si>
  <si>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</si>
  <si>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</si>
  <si>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</si>
  <si>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</si>
  <si>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</si>
  <si>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</si>
  <si>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</si>
  <si>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</si>
  <si>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</si>
  <si>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</si>
  <si>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</si>
  <si>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</si>
  <si>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</si>
  <si>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</si>
  <si>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</si>
  <si>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</si>
  <si>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</si>
  <si>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</si>
  <si>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</si>
  <si>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</si>
  <si>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</si>
  <si>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</si>
  <si>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</si>
  <si>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</si>
  <si>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</si>
  <si>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</si>
  <si>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</si>
  <si>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</si>
  <si>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</si>
  <si>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</si>
  <si>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</si>
  <si>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</si>
  <si>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</si>
  <si>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</si>
  <si>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</si>
  <si>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</si>
  <si>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</si>
  <si>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</si>
  <si>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</si>
  <si>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</si>
  <si>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</si>
  <si>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</si>
  <si>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</si>
  <si>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</si>
  <si>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</si>
  <si>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</si>
  <si>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</si>
  <si>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</si>
  <si>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</si>
  <si>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</si>
  <si>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</si>
  <si>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</si>
  <si>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</si>
  <si>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</si>
  <si>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</si>
  <si>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</si>
  <si>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</si>
  <si>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</si>
  <si>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</si>
  <si>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</si>
  <si>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</si>
  <si>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</si>
  <si>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</si>
  <si>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</si>
  <si>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</si>
  <si>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</si>
  <si>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</si>
  <si>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</si>
  <si>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</si>
  <si>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</si>
  <si>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</si>
  <si>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</si>
  <si>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</si>
  <si>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</si>
  <si>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</si>
  <si>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</si>
  <si>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</si>
  <si>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</si>
  <si>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</si>
  <si>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</si>
  <si>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</si>
  <si>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</si>
  <si>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</si>
  <si>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</si>
  <si>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</si>
  <si>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</si>
  <si>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</si>
  <si>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</si>
  <si>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</si>
  <si>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</si>
  <si>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</si>
  <si>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</si>
  <si>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</si>
  <si>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</si>
  <si>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</si>
  <si>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</si>
  <si>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</si>
  <si>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</si>
  <si>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</si>
  <si>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</si>
  <si>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</si>
  <si>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</si>
  <si>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</si>
  <si>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</si>
  <si>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</si>
  <si>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</si>
  <si>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</si>
  <si>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</si>
  <si>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</si>
  <si>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</si>
  <si>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</si>
  <si>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</si>
  <si>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</si>
  <si>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</si>
  <si>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</si>
  <si>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</si>
  <si>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</si>
  <si>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</si>
  <si>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</si>
  <si>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</si>
  <si>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</si>
  <si>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</si>
  <si>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</si>
  <si>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</si>
  <si>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</si>
  <si>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</si>
  <si>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</si>
  <si>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</si>
  <si>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</si>
  <si>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</si>
  <si>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</si>
  <si>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</si>
  <si>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</si>
  <si>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</si>
  <si>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</si>
  <si>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</si>
  <si>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</si>
  <si>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</si>
  <si>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</si>
  <si>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</si>
  <si>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</si>
  <si>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</si>
  <si>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</si>
  <si>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</si>
  <si>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</si>
  <si>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</si>
  <si>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</si>
  <si>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</si>
  <si>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</si>
  <si>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</si>
  <si>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</si>
  <si>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</si>
  <si>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</si>
  <si>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</si>
  <si>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</si>
  <si>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</si>
  <si>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</si>
  <si>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</si>
  <si>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</si>
  <si>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</si>
  <si>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</si>
  <si>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</si>
  <si>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</si>
  <si>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</si>
  <si>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</si>
  <si>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</si>
  <si>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</si>
  <si>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</si>
  <si>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</si>
  <si>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</si>
  <si>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</si>
  <si>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</si>
  <si>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</si>
  <si>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</si>
  <si>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</si>
  <si>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</si>
  <si>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</si>
  <si>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</si>
  <si>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</si>
  <si>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</si>
  <si>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</si>
  <si>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</si>
  <si>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</si>
  <si>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</si>
  <si>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</si>
  <si>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</si>
  <si>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</si>
  <si>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</si>
  <si>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</si>
  <si>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</si>
  <si>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</si>
  <si>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</si>
  <si>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</si>
  <si>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</si>
  <si>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</si>
  <si>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</si>
  <si>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</si>
  <si>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</si>
  <si>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</si>
  <si>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</si>
  <si>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</si>
  <si>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</si>
  <si>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</si>
  <si>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</si>
  <si>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</si>
  <si>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</si>
  <si>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</si>
  <si>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</si>
  <si>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</si>
  <si>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</si>
  <si>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</si>
  <si>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</si>
  <si>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</si>
  <si>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</si>
  <si>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</si>
  <si>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</si>
  <si>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</si>
  <si>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</si>
  <si>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</si>
  <si>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</si>
  <si>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</si>
  <si>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</si>
  <si>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</si>
  <si>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</si>
  <si>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</si>
  <si>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</si>
  <si>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</si>
  <si>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</si>
  <si>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</si>
  <si>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</si>
  <si>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</si>
  <si>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</si>
  <si>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</si>
  <si>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</si>
  <si>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</si>
  <si>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</si>
  <si>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</si>
  <si>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</si>
  <si>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</si>
  <si>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</si>
  <si>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</si>
  <si>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</si>
  <si>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</si>
  <si>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</si>
  <si>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</si>
  <si>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</si>
  <si>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</si>
  <si>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</si>
  <si>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</si>
  <si>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</si>
  <si>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</si>
  <si>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</si>
  <si>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</si>
  <si>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</si>
  <si>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</si>
  <si>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</si>
  <si>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</si>
  <si>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</si>
  <si>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</si>
  <si>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</si>
  <si>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</si>
  <si>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</si>
  <si>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</si>
  <si>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</si>
  <si>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</si>
  <si>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</si>
  <si>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</si>
  <si>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</si>
  <si>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</si>
  <si>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</si>
  <si>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</si>
  <si>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</si>
  <si>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</si>
  <si>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</si>
  <si>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</si>
  <si>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</si>
  <si>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</si>
  <si>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</si>
  <si>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</si>
  <si>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</si>
  <si>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</si>
  <si>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</si>
  <si>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</si>
  <si>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</si>
  <si>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</si>
  <si>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</si>
  <si>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</si>
  <si>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</si>
  <si>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</si>
  <si>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</si>
  <si>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</si>
  <si>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</si>
  <si>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</si>
  <si>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</si>
  <si>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</si>
  <si>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</si>
  <si>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</si>
  <si>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</si>
  <si>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</si>
  <si>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</si>
  <si>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</si>
  <si>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</si>
  <si>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</si>
  <si>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</si>
  <si>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</si>
  <si>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</si>
  <si>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</si>
  <si>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</si>
  <si>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</si>
  <si>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</si>
  <si>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</si>
  <si>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</si>
  <si>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</si>
  <si>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</si>
  <si>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</si>
  <si>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</si>
  <si>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</si>
  <si>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</si>
  <si>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</si>
  <si>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</si>
  <si>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</si>
  <si>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</si>
  <si>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</si>
  <si>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</si>
  <si>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</si>
  <si>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</si>
  <si>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</si>
  <si>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</si>
  <si>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</si>
  <si>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</si>
  <si>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</si>
  <si>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</si>
  <si>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</si>
  <si>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</si>
  <si>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</si>
  <si>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</si>
  <si>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</si>
  <si>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</si>
  <si>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</si>
  <si>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</si>
  <si>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</si>
  <si>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</si>
  <si>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</si>
  <si>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</si>
  <si>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</si>
  <si>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</si>
  <si>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</si>
  <si>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</si>
  <si>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</si>
  <si>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</si>
  <si>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</si>
  <si>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</si>
  <si>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</si>
  <si>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</si>
  <si>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</si>
  <si>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</si>
  <si>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</si>
  <si>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</si>
  <si>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</si>
  <si>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</si>
  <si>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</si>
  <si>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</si>
  <si>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</si>
  <si>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</si>
  <si>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</si>
  <si>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</si>
  <si>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</si>
  <si>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</si>
  <si>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</si>
  <si>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</si>
  <si>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</si>
  <si>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</si>
  <si>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</si>
  <si>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</si>
  <si>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</si>
  <si>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</si>
  <si>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</si>
  <si>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</si>
  <si>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</si>
  <si>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</si>
  <si>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</si>
  <si>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</si>
  <si>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</si>
  <si>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</si>
  <si>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</si>
  <si>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</si>
  <si>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</si>
  <si>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</si>
  <si>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</si>
  <si>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</si>
  <si>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</si>
  <si>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</si>
  <si>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</si>
  <si>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</si>
  <si>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</si>
  <si>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</si>
  <si>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</si>
  <si>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</si>
  <si>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</si>
  <si>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</si>
  <si>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</si>
  <si>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</si>
  <si>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</si>
  <si>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</si>
  <si>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</si>
  <si>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</si>
  <si>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</si>
  <si>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</si>
  <si>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</si>
  <si>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</si>
  <si>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</si>
  <si>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</si>
  <si>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</si>
  <si>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</si>
  <si>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</si>
  <si>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</si>
  <si>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</si>
  <si>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</si>
  <si>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</si>
  <si>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</si>
  <si>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</si>
  <si>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</si>
  <si>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</si>
  <si>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</si>
  <si>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</si>
  <si>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</si>
  <si>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</si>
  <si>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</si>
  <si>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</si>
  <si>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</si>
  <si>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</si>
  <si>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</si>
  <si>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</si>
  <si>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</si>
  <si>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</si>
  <si>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</si>
  <si>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</si>
  <si>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</si>
  <si>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</si>
  <si>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</si>
  <si>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</si>
  <si>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</si>
  <si>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</si>
  <si>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</si>
  <si>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</si>
  <si>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</si>
  <si>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</si>
  <si>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</si>
  <si>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</si>
  <si>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</si>
  <si>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</si>
  <si>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</si>
  <si>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</si>
  <si>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</si>
  <si>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</si>
  <si>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</si>
  <si>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</si>
  <si>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</si>
  <si>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</si>
  <si>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</si>
  <si>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</si>
  <si>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</si>
  <si>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</si>
  <si>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</si>
  <si>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</si>
  <si>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</si>
  <si>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</si>
  <si>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</si>
  <si>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</si>
  <si>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</si>
  <si>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</si>
  <si>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</si>
  <si>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</si>
  <si>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</si>
  <si>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</si>
  <si>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</si>
  <si>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</si>
  <si>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</si>
  <si>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</si>
  <si>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</si>
  <si>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</si>
  <si>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</si>
  <si>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</si>
  <si>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</si>
  <si>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</si>
  <si>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</si>
  <si>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</si>
  <si>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</si>
  <si>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</si>
  <si>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</si>
  <si>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</si>
  <si>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</si>
  <si>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</si>
  <si>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</si>
  <si>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</si>
  <si>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</si>
  <si>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</si>
  <si>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</si>
  <si>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</si>
  <si>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</si>
  <si>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</si>
  <si>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</si>
  <si>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</si>
  <si>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</si>
  <si>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</si>
  <si>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</si>
  <si>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</si>
  <si>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</si>
  <si>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</si>
  <si>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</si>
  <si>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</si>
  <si>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</si>
  <si>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</si>
  <si>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</si>
  <si>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</si>
  <si>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</si>
  <si>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</si>
  <si>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</si>
  <si>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</si>
  <si>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</si>
  <si>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</si>
  <si>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</si>
  <si>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</si>
  <si>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</si>
  <si>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</si>
  <si>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</si>
  <si>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</si>
  <si>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</si>
  <si>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</si>
  <si>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</si>
  <si>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</si>
  <si>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</si>
  <si>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</si>
  <si>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</si>
  <si>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</si>
  <si>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</si>
  <si>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</si>
  <si>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</si>
  <si>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</si>
  <si>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</si>
  <si>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</si>
  <si>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</si>
  <si>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</si>
  <si>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</si>
  <si>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</si>
  <si>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</si>
  <si>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</si>
  <si>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</si>
  <si>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</si>
  <si>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</si>
  <si>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</si>
  <si>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</si>
  <si>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</si>
  <si>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</si>
  <si>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</si>
  <si>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</si>
  <si>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</si>
  <si>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</si>
  <si>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</si>
  <si>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</si>
  <si>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</si>
  <si>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</si>
  <si>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</si>
  <si>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</si>
  <si>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</si>
  <si>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</si>
  <si>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</si>
  <si>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</si>
  <si>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</si>
  <si>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</si>
  <si>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</si>
  <si>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</si>
  <si>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</si>
  <si>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</si>
  <si>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</si>
  <si>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</si>
  <si>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</si>
  <si>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</si>
  <si>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</si>
  <si>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</si>
  <si>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</si>
  <si>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</si>
  <si>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</si>
  <si>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</si>
  <si>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</si>
  <si>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</si>
  <si>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</si>
  <si>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</si>
  <si>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</si>
  <si>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</si>
  <si>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</si>
  <si>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</si>
  <si>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</si>
  <si>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</si>
  <si>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</si>
  <si>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</si>
  <si>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</si>
  <si>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</si>
  <si>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</si>
  <si>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</si>
  <si>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</si>
  <si>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</si>
  <si>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</si>
  <si>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</si>
  <si>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</si>
  <si>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</si>
  <si>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</si>
  <si>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</si>
  <si>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</si>
  <si>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</si>
  <si>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</si>
  <si>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</si>
  <si>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</si>
  <si>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</si>
  <si>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</si>
  <si>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</si>
  <si>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</si>
  <si>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</si>
  <si>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</si>
  <si>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</si>
  <si>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</si>
  <si>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</si>
  <si>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</si>
  <si>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</si>
  <si>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</si>
  <si>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</si>
  <si>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</si>
  <si>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</si>
  <si>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</si>
  <si>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</si>
  <si>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</si>
  <si>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</si>
  <si>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</si>
  <si>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</si>
  <si>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</si>
  <si>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</si>
  <si>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</si>
  <si>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</si>
  <si>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</si>
  <si>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</si>
  <si>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</si>
  <si>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</si>
  <si>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</si>
  <si>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</si>
  <si>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</si>
  <si>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</si>
  <si>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</si>
  <si>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</si>
  <si>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</si>
  <si>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</si>
  <si>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</si>
  <si>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</si>
  <si>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</si>
  <si>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</si>
  <si>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</si>
  <si>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</si>
  <si>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</si>
  <si>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</si>
  <si>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</si>
  <si>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</si>
  <si>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</si>
  <si>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</si>
  <si>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</si>
  <si>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</si>
  <si>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</si>
  <si>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</si>
  <si>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</si>
  <si>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</si>
  <si>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</si>
  <si>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</si>
  <si>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</si>
  <si>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</si>
  <si>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</si>
  <si>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</si>
  <si>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</si>
  <si>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</si>
  <si>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</si>
  <si>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</si>
  <si>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</si>
  <si>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</si>
  <si>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</si>
  <si>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</si>
  <si>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</si>
  <si>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</si>
  <si>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</si>
  <si>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</si>
  <si>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</si>
  <si>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</si>
  <si>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</si>
  <si>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</si>
  <si>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</si>
  <si>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</si>
  <si>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</si>
  <si>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</si>
  <si>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</si>
  <si>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</si>
  <si>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</si>
  <si>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</si>
  <si>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</si>
  <si>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</si>
  <si>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</si>
  <si>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</si>
  <si>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</si>
  <si>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</si>
  <si>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</si>
  <si>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</si>
  <si>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</si>
  <si>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</si>
  <si>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</si>
  <si>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</si>
  <si>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</si>
  <si>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</si>
  <si>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</si>
  <si>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</si>
  <si>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</si>
  <si>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</si>
  <si>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</si>
  <si>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</si>
  <si>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</si>
  <si>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</si>
  <si>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</si>
  <si>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</si>
  <si>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</si>
  <si>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</si>
  <si>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</si>
  <si>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</si>
  <si>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</si>
  <si>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</si>
  <si>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</si>
  <si>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</si>
  <si>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</si>
  <si>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</si>
  <si>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</si>
  <si>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</si>
  <si>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</si>
  <si>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</si>
  <si>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</si>
  <si>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</si>
  <si>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</si>
  <si>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</si>
  <si>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</si>
  <si>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</si>
  <si>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</si>
  <si>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</si>
  <si>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</si>
  <si>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</si>
  <si>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</si>
  <si>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</si>
  <si>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</si>
  <si>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</si>
  <si>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</si>
  <si>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</si>
  <si>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</si>
  <si>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</si>
  <si>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</si>
  <si>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</si>
  <si>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</si>
  <si>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</si>
  <si>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</si>
  <si>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</si>
  <si>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</si>
  <si>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</si>
  <si>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</si>
  <si>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</si>
  <si>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</si>
  <si>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</si>
  <si>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</si>
  <si>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</si>
  <si>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</si>
  <si>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</si>
  <si>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</si>
  <si>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</si>
  <si>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</si>
  <si>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</si>
  <si>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</si>
  <si>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</si>
  <si>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</si>
  <si>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</si>
  <si>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</si>
  <si>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</si>
  <si>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</si>
  <si>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</si>
  <si>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</si>
  <si>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</si>
  <si>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</si>
  <si>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</si>
  <si>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</si>
  <si>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</si>
  <si>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</si>
  <si>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</si>
  <si>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</si>
  <si>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</si>
  <si>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</si>
  <si>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</si>
  <si>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</si>
  <si>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</si>
  <si>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</si>
  <si>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</si>
  <si>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</si>
  <si>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</si>
  <si>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</si>
  <si>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</si>
  <si>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</si>
  <si>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</si>
  <si>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</si>
  <si>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</si>
  <si>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</si>
  <si>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</si>
  <si>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</si>
  <si>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</si>
  <si>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</si>
  <si>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</si>
  <si>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</si>
  <si>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</si>
  <si>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</si>
  <si>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</si>
  <si>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</si>
  <si>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</si>
  <si>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</si>
  <si>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</si>
  <si>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</si>
  <si>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</si>
  <si>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</si>
  <si>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</si>
  <si>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</si>
  <si>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</si>
  <si>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</si>
  <si>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</si>
  <si>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</si>
  <si>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</si>
  <si>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</si>
  <si>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</si>
  <si>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</si>
  <si>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</si>
  <si>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</si>
  <si>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</si>
  <si>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</si>
  <si>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</si>
  <si>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</si>
  <si>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</si>
  <si>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</si>
  <si>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</si>
  <si>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</si>
  <si>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</si>
  <si>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</si>
  <si>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</si>
  <si>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</si>
  <si>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</si>
  <si>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</si>
  <si>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</si>
  <si>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</si>
  <si>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</si>
  <si>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</si>
  <si>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</si>
  <si>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</si>
  <si>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</si>
  <si>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</si>
  <si>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</si>
  <si>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</si>
  <si>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</si>
  <si>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</si>
  <si>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</si>
  <si>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</si>
  <si>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</si>
  <si>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</si>
  <si>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</si>
  <si>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</si>
  <si>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</si>
  <si>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</si>
  <si>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</si>
  <si>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</si>
  <si>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</si>
  <si>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</si>
  <si>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</si>
  <si>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</si>
  <si>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</si>
  <si>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</si>
  <si>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</si>
  <si>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</si>
  <si>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</si>
  <si>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</si>
  <si>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</si>
  <si>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</si>
  <si>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</si>
  <si>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</si>
  <si>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</si>
  <si>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</si>
  <si>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</si>
  <si>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</si>
  <si>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</si>
  <si>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</si>
  <si>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</si>
  <si>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</si>
  <si>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</si>
  <si>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</si>
  <si>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</si>
  <si>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</si>
  <si>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</si>
  <si>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</si>
  <si>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</si>
  <si>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</si>
  <si>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</si>
  <si>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</si>
  <si>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</si>
  <si>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</si>
  <si>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</si>
  <si>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</si>
  <si>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</si>
  <si>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</si>
  <si>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</si>
  <si>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</si>
  <si>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</si>
  <si>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</si>
  <si>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</si>
  <si>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</si>
  <si>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</si>
  <si>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</si>
  <si>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</si>
  <si>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</si>
  <si>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</si>
  <si>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</si>
  <si>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</si>
  <si>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</si>
  <si>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</si>
  <si>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</si>
  <si>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</si>
  <si>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</si>
  <si>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</si>
  <si>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</si>
  <si>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</si>
  <si>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</si>
  <si>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</si>
  <si>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</si>
  <si>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</si>
  <si>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</si>
  <si>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</si>
  <si>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</si>
  <si>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</si>
  <si>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</si>
  <si>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</si>
  <si>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</si>
  <si>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</si>
  <si>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</si>
  <si>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</si>
  <si>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</si>
  <si>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</si>
  <si>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</si>
  <si>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</si>
  <si>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</si>
  <si>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</si>
  <si>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</si>
  <si>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</si>
  <si>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</si>
  <si>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</si>
  <si>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</si>
  <si>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</si>
  <si>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</si>
  <si>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</si>
  <si>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</si>
  <si>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</si>
  <si>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</si>
  <si>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</si>
  <si>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</si>
  <si>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</si>
  <si>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</si>
  <si>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</si>
  <si>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</si>
  <si>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</si>
  <si>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</si>
  <si>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</si>
  <si>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</si>
  <si>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</si>
  <si>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</si>
  <si>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</si>
  <si>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</si>
  <si>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</si>
  <si>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</si>
  <si>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</si>
  <si>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</si>
  <si>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</si>
  <si>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</si>
  <si>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</si>
  <si>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</si>
  <si>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</si>
  <si>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</si>
  <si>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</si>
  <si>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</si>
  <si>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</si>
  <si>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</si>
  <si>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</si>
  <si>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</si>
  <si>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</si>
  <si>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</si>
  <si>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</si>
  <si>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</si>
  <si>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</si>
  <si>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</si>
  <si>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</si>
  <si>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</si>
  <si>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</si>
  <si>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</si>
  <si>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</si>
  <si>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</si>
  <si>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</si>
  <si>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</si>
  <si>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</si>
  <si>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</si>
  <si>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</si>
  <si>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</si>
  <si>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</si>
  <si>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</si>
  <si>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</si>
  <si>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</si>
  <si>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</si>
  <si>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</si>
  <si>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</si>
  <si>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</si>
  <si>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</si>
  <si>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</si>
  <si>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</si>
  <si>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</si>
  <si>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</si>
  <si>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</si>
  <si>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</si>
  <si>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</si>
  <si>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</si>
  <si>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</si>
  <si>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</si>
  <si>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</si>
  <si>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</si>
  <si>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</si>
  <si>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</si>
  <si>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</si>
  <si>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</si>
  <si>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</si>
  <si>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</si>
  <si>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</si>
  <si>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</si>
  <si>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</si>
  <si>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</si>
  <si>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</si>
  <si>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</si>
  <si>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</si>
  <si>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</si>
  <si>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</si>
  <si>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</si>
  <si>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</si>
  <si>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</si>
  <si>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</si>
  <si>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</si>
  <si>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</si>
  <si>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</si>
  <si>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</si>
  <si>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</si>
  <si>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</si>
  <si>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</si>
  <si>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</si>
  <si>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</si>
  <si>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</si>
  <si>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</si>
  <si>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</si>
  <si>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</si>
  <si>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</si>
  <si>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</si>
  <si>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</si>
  <si>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</si>
  <si>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</si>
  <si>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</si>
  <si>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</si>
  <si>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</si>
  <si>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</si>
  <si>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</si>
  <si>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</si>
  <si>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</si>
  <si>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</si>
  <si>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</si>
  <si>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</si>
  <si>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</si>
  <si>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</si>
  <si>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</si>
  <si>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</si>
  <si>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</si>
  <si>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</si>
  <si>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</si>
  <si>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</si>
  <si>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</si>
  <si>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</si>
  <si>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</si>
  <si>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</si>
  <si>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</si>
  <si>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</si>
  <si>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</si>
  <si>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</si>
  <si>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</si>
  <si>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</si>
  <si>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</si>
  <si>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</si>
  <si>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</si>
  <si>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</si>
  <si>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</si>
  <si>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</si>
  <si>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</si>
  <si>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</si>
  <si>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</si>
  <si>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</si>
  <si>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</si>
  <si>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</si>
  <si>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</si>
  <si>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</si>
  <si>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</si>
  <si>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</si>
  <si>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</si>
  <si>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</si>
  <si>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</si>
  <si>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</si>
  <si>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</si>
  <si>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</si>
  <si>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</si>
  <si>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</si>
  <si>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</si>
  <si>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</si>
  <si>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</si>
  <si>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</si>
  <si>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</si>
  <si>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</si>
  <si>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</si>
  <si>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</si>
  <si>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</si>
  <si>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</si>
  <si>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</si>
  <si>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</si>
  <si>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</si>
  <si>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</si>
  <si>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</si>
  <si>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</si>
  <si>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</si>
  <si>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</si>
  <si>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</si>
  <si>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</si>
  <si>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</si>
  <si>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</si>
  <si>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</si>
  <si>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</si>
  <si>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</si>
  <si>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</si>
  <si>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</si>
  <si>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</si>
  <si>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</si>
  <si>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</si>
  <si>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</si>
  <si>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</si>
  <si>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</si>
  <si>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</si>
  <si>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</si>
  <si>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</si>
  <si>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</si>
  <si>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</si>
  <si>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</si>
  <si>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</si>
  <si>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</si>
  <si>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</si>
  <si>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</si>
  <si>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</si>
  <si>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</si>
  <si>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</si>
  <si>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</si>
  <si>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</si>
  <si>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</si>
  <si>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</si>
  <si>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</si>
  <si>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</si>
  <si>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</si>
  <si>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</si>
  <si>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</si>
  <si>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</si>
  <si>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</si>
  <si>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</si>
  <si>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</si>
  <si>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</si>
  <si>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</si>
  <si>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</si>
  <si>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</si>
  <si>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</si>
  <si>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</si>
  <si>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</si>
  <si>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</si>
  <si>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</si>
  <si>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</si>
  <si>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</si>
  <si>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</si>
  <si>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</si>
  <si>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</si>
  <si>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</si>
  <si>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</si>
  <si>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</si>
  <si>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</si>
  <si>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</si>
  <si>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</si>
  <si>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</si>
  <si>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</si>
  <si>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</si>
  <si>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</si>
  <si>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</si>
  <si>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</si>
  <si>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</si>
  <si>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</si>
  <si>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</si>
  <si>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</si>
  <si>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</si>
  <si>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</si>
  <si>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</si>
  <si>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</si>
  <si>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</si>
  <si>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</si>
  <si>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</si>
  <si>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</si>
  <si>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</si>
  <si>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</si>
  <si>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</si>
  <si>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</si>
  <si>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</si>
  <si>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</si>
  <si>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</si>
  <si>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</si>
  <si>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</si>
  <si>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</si>
  <si>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</si>
  <si>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</si>
  <si>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</si>
  <si>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</si>
  <si>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</si>
  <si>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</si>
  <si>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</si>
  <si>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</si>
  <si>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</si>
  <si>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</si>
  <si>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</si>
  <si>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</si>
  <si>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</si>
  <si>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</si>
  <si>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</si>
  <si>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</si>
  <si>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</si>
  <si>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</si>
  <si>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</si>
  <si>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</si>
  <si>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</si>
  <si>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</si>
  <si>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</si>
  <si>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</si>
  <si>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</si>
  <si>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</si>
  <si>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</si>
  <si>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</si>
  <si>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</si>
  <si>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</si>
  <si>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</si>
  <si>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</si>
  <si>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</si>
  <si>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</si>
  <si>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</si>
  <si>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</si>
  <si>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</si>
  <si>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</si>
  <si>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</si>
  <si>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</si>
  <si>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</si>
  <si>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</si>
  <si>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</si>
  <si>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</si>
  <si>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</si>
  <si>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</si>
  <si>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</si>
  <si>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</si>
  <si>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</si>
  <si>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</si>
  <si>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</si>
  <si>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</si>
  <si>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</si>
  <si>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</si>
  <si>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</si>
  <si>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</si>
  <si>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</si>
  <si>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</si>
  <si>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</si>
  <si>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</si>
  <si>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</si>
  <si>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</si>
  <si>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</si>
  <si>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</si>
  <si>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</si>
  <si>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</si>
  <si>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</si>
  <si>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</si>
  <si>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</si>
  <si>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</si>
  <si>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</si>
  <si>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</si>
  <si>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</si>
  <si>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</si>
  <si>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</si>
  <si>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</si>
  <si>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</si>
  <si>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</si>
  <si>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</si>
  <si>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</si>
  <si>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</si>
  <si>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</si>
  <si>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</si>
  <si>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</si>
  <si>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</si>
  <si>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</si>
  <si>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</si>
  <si>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</si>
  <si>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</si>
  <si>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</si>
  <si>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</si>
  <si>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</si>
  <si>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</si>
  <si>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</si>
  <si>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</si>
  <si>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</si>
  <si>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</si>
  <si>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</si>
  <si>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</si>
  <si>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</si>
  <si>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</si>
  <si>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</si>
  <si>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</si>
  <si>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</si>
  <si>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</si>
  <si>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</si>
  <si>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</si>
  <si>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</si>
  <si>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</si>
  <si>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</si>
  <si>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</si>
  <si>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</si>
  <si>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</si>
  <si>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</si>
  <si>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</si>
  <si>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</si>
  <si>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</si>
  <si>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</si>
  <si>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</si>
  <si>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</si>
  <si>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</si>
  <si>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</si>
  <si>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</si>
  <si>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</si>
  <si>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</si>
  <si>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</si>
  <si>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</si>
  <si>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</si>
  <si>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</si>
  <si>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</si>
  <si>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</si>
  <si>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</si>
  <si>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</si>
  <si>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</si>
  <si>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</si>
  <si>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</si>
  <si>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</si>
  <si>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</si>
  <si>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</si>
  <si>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</si>
  <si>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</si>
  <si>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</si>
  <si>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</si>
  <si>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</si>
  <si>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</si>
  <si>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</si>
  <si>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</si>
  <si>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</si>
  <si>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</si>
  <si>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</si>
  <si>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</si>
  <si>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</si>
  <si>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</si>
  <si>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</si>
  <si>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</si>
  <si>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</si>
  <si>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</si>
  <si>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</si>
  <si>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</si>
  <si>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</si>
  <si>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</si>
  <si>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</si>
  <si>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</si>
  <si>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</si>
  <si>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</si>
  <si>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</si>
  <si>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</si>
  <si>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</si>
  <si>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</si>
  <si>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</si>
  <si>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</si>
  <si>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</si>
  <si>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</si>
  <si>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</si>
  <si>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</si>
  <si>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</si>
  <si>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</si>
  <si>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</si>
  <si>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</si>
  <si>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</si>
  <si>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</si>
  <si>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</si>
  <si>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</si>
  <si>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</si>
  <si>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</si>
  <si>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</si>
  <si>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</si>
  <si>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</si>
  <si>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</si>
  <si>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</si>
  <si>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</si>
  <si>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</si>
  <si>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</si>
  <si>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</si>
  <si>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</si>
  <si>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</si>
  <si>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</si>
  <si>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</si>
  <si>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</si>
  <si>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</si>
  <si>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</si>
  <si>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</si>
  <si>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</si>
  <si>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</si>
  <si>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</si>
  <si>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</si>
  <si>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</si>
  <si>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</si>
  <si>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</si>
  <si>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</si>
  <si>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</si>
  <si>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</si>
  <si>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</si>
  <si>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</si>
  <si>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</si>
  <si>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</si>
  <si>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</si>
  <si>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</si>
  <si>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</si>
  <si>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</si>
  <si>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</si>
  <si>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</si>
  <si>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</si>
  <si>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</si>
  <si>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</si>
  <si>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</si>
  <si>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</si>
  <si>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</si>
  <si>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</si>
  <si>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</si>
  <si>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</si>
  <si>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</si>
  <si>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</si>
  <si>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</si>
  <si>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</si>
  <si>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</si>
  <si>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</si>
  <si>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</si>
  <si>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</si>
  <si>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</si>
  <si>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</si>
  <si>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</si>
  <si>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</si>
  <si>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</si>
  <si>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</si>
  <si>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</si>
  <si>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</si>
  <si>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</si>
  <si>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</si>
  <si>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</si>
  <si>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</si>
  <si>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</si>
  <si>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</si>
  <si>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</si>
  <si>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</si>
  <si>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</si>
  <si>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</si>
  <si>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</si>
  <si>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</si>
  <si>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</si>
  <si>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</si>
  <si>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</si>
  <si>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</si>
  <si>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</si>
  <si>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</si>
  <si>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</si>
  <si>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</si>
  <si>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</si>
  <si>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</si>
  <si>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</si>
  <si>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</si>
  <si>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</si>
  <si>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</si>
  <si>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</si>
  <si>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</si>
  <si>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</si>
  <si>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</si>
  <si>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</si>
  <si>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</si>
  <si>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</si>
  <si>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</si>
  <si>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</si>
  <si>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</si>
  <si>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</si>
  <si>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</si>
  <si>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</si>
  <si>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</si>
  <si>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</si>
  <si>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</si>
  <si>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</si>
  <si>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</si>
  <si>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</si>
  <si>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</si>
  <si>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</si>
  <si>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</si>
  <si>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</si>
  <si>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</si>
  <si>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</si>
  <si>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</si>
  <si>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</si>
  <si>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</si>
  <si>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</si>
  <si>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</si>
  <si>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</si>
  <si>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</si>
  <si>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</si>
  <si>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</si>
  <si>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</si>
  <si>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</si>
  <si>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</si>
  <si>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</si>
  <si>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</si>
  <si>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</si>
  <si>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</si>
  <si>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</si>
  <si>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</si>
  <si>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</si>
  <si>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</si>
  <si>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</si>
  <si>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</si>
  <si>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</si>
  <si>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</si>
  <si>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</si>
  <si>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</si>
  <si>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</si>
  <si>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</si>
  <si>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</si>
  <si>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</si>
  <si>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</si>
  <si>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</si>
  <si>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</si>
  <si>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</si>
  <si>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</si>
  <si>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</si>
  <si>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</si>
  <si>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</si>
  <si>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</si>
  <si>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</si>
  <si>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</si>
  <si>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</si>
  <si>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</si>
  <si>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</si>
  <si>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</si>
  <si>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</si>
  <si>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</si>
  <si>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</si>
  <si>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</si>
  <si>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</si>
  <si>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</si>
  <si>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</si>
  <si>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</si>
  <si>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</si>
  <si>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</si>
  <si>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</si>
  <si>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</si>
  <si>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</si>
  <si>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</si>
  <si>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</si>
  <si>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</si>
  <si>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</si>
  <si>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</si>
  <si>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</si>
  <si>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</si>
  <si>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</si>
  <si>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</si>
  <si>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</si>
  <si>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</si>
  <si>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</si>
  <si>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</si>
  <si>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</si>
  <si>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</si>
  <si>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</si>
  <si>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</si>
  <si>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</si>
  <si>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</si>
  <si>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</si>
  <si>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</si>
  <si>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</si>
  <si>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</si>
  <si>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</si>
  <si>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</si>
  <si>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</si>
  <si>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</si>
  <si>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</si>
  <si>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</si>
  <si>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</si>
  <si>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</si>
  <si>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</si>
  <si>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</si>
  <si>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</si>
  <si>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</si>
  <si>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</si>
  <si>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</si>
  <si>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</si>
  <si>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</si>
  <si>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</si>
  <si>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</si>
  <si>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</si>
  <si>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</si>
  <si>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</si>
  <si>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</si>
  <si>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</si>
  <si>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</si>
  <si>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</si>
  <si>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</si>
  <si>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</si>
  <si>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</si>
  <si>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</si>
  <si>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</si>
  <si>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</si>
  <si>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</si>
  <si>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</si>
  <si>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</si>
  <si>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</si>
  <si>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</si>
  <si>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</si>
  <si>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</si>
  <si>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</si>
  <si>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</si>
  <si>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</si>
  <si>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</si>
  <si>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</si>
  <si>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</si>
  <si>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</si>
  <si>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</si>
  <si>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</si>
  <si>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</si>
  <si>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</si>
  <si>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</si>
  <si>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</si>
  <si>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</si>
  <si>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</si>
  <si>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</si>
  <si>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</si>
  <si>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</si>
  <si>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</si>
  <si>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</si>
  <si>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</si>
  <si>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</si>
  <si>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</si>
  <si>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</si>
  <si>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</si>
  <si>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</si>
  <si>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</si>
  <si>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</si>
  <si>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</si>
  <si>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</si>
  <si>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</si>
  <si>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</si>
  <si>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</si>
  <si>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</si>
  <si>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</si>
  <si>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</si>
  <si>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</si>
  <si>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</si>
  <si>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</si>
  <si>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</si>
  <si>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</si>
  <si>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</si>
  <si>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</si>
  <si>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</si>
  <si>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</si>
  <si>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</si>
  <si>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</si>
  <si>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</si>
  <si>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</si>
  <si>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</si>
  <si>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</si>
  <si>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</si>
  <si>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</si>
  <si>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</si>
  <si>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</si>
  <si>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</si>
  <si>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</si>
  <si>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</si>
  <si>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</si>
  <si>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</si>
  <si>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</si>
  <si>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</si>
  <si>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</si>
  <si>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</si>
  <si>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</si>
  <si>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</si>
  <si>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</si>
  <si>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</si>
  <si>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</si>
  <si>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</si>
  <si>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</si>
  <si>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</si>
  <si>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</si>
  <si>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</si>
  <si>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</si>
  <si>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</si>
  <si>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</si>
  <si>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</si>
  <si>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</si>
  <si>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</si>
  <si>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</si>
  <si>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</si>
  <si>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</si>
  <si>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</si>
  <si>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</si>
  <si>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</si>
  <si>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</si>
  <si>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</si>
  <si>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</si>
  <si>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</si>
  <si>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</si>
  <si>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</si>
  <si>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</si>
  <si>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</si>
  <si>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</si>
  <si>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</si>
  <si>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</si>
  <si>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</si>
  <si>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</si>
  <si>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</si>
  <si>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</si>
  <si>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</si>
  <si>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</si>
  <si>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</si>
  <si>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</si>
  <si>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</si>
  <si>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</si>
  <si>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</si>
  <si>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</si>
  <si>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</si>
  <si>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</si>
  <si>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</si>
  <si>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</si>
  <si>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</si>
  <si>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</si>
  <si>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</si>
  <si>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</si>
  <si>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</si>
  <si>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</si>
  <si>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</si>
  <si>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</si>
  <si>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</si>
  <si>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</si>
  <si>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</si>
  <si>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</si>
  <si>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</si>
  <si>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</si>
  <si>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</si>
  <si>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</si>
  <si>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</si>
  <si>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</si>
  <si>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</si>
  <si>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</si>
  <si>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</si>
  <si>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</si>
  <si>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</si>
  <si>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</si>
  <si>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</si>
  <si>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</si>
  <si>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</si>
  <si>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</si>
  <si>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</si>
  <si>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</si>
  <si>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</si>
  <si>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</si>
  <si>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</si>
  <si>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</si>
  <si>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</si>
  <si>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</si>
  <si>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</si>
  <si>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</si>
  <si>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</si>
  <si>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</si>
  <si>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</si>
  <si>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</si>
  <si>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</si>
  <si>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</si>
  <si>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</si>
  <si>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</si>
  <si>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</si>
  <si>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</si>
  <si>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</si>
  <si>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</si>
  <si>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</si>
  <si>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</si>
  <si>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</si>
  <si>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</si>
  <si>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</si>
  <si>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</si>
  <si>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</si>
  <si>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</si>
  <si>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</si>
  <si>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</si>
  <si>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</si>
  <si>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</si>
  <si>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</si>
  <si>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</si>
  <si>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</si>
  <si>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</si>
  <si>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</si>
  <si>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</si>
  <si>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</si>
  <si>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</si>
  <si>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</si>
  <si>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</si>
  <si>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</si>
  <si>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</si>
  <si>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</si>
  <si>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</si>
  <si>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</si>
  <si>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</si>
  <si>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</si>
  <si>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</si>
  <si>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</si>
  <si>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</si>
  <si>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</si>
  <si>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</si>
  <si>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</si>
  <si>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</si>
  <si>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</si>
  <si>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</si>
  <si>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</si>
  <si>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</si>
  <si>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</si>
  <si>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</si>
  <si>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</si>
  <si>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</si>
  <si>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</si>
  <si>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</si>
  <si>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</si>
  <si>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</si>
  <si>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</si>
  <si>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</si>
  <si>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</si>
  <si>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</si>
  <si>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</si>
  <si>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</si>
  <si>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</si>
  <si>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</si>
  <si>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</si>
  <si>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</si>
  <si>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</si>
  <si>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</si>
  <si>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</si>
  <si>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</si>
  <si>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</si>
  <si>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</si>
  <si>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</si>
  <si>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</si>
  <si>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</si>
  <si>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</si>
  <si>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</si>
  <si>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</si>
  <si>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</si>
  <si>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</si>
  <si>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</si>
  <si>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</si>
  <si>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</si>
  <si>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</si>
  <si>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</si>
  <si>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</si>
  <si>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</si>
  <si>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</si>
  <si>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</si>
  <si>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</si>
  <si>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</si>
  <si>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</si>
  <si>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</si>
  <si>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</si>
  <si>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</si>
  <si>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</si>
  <si>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</si>
  <si>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</si>
  <si>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</si>
  <si>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</si>
  <si>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</si>
  <si>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</si>
  <si>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</si>
  <si>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</si>
  <si>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</si>
  <si>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</si>
  <si>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</si>
  <si>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</si>
  <si>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</si>
  <si>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</si>
  <si>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</si>
  <si>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</si>
  <si>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</si>
  <si>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</si>
  <si>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</si>
  <si>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</si>
  <si>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</si>
  <si>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</si>
  <si>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</si>
  <si>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</si>
  <si>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</si>
  <si>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</si>
  <si>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</si>
  <si>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</si>
  <si>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</si>
  <si>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</si>
  <si>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</si>
  <si>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</si>
  <si>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</si>
  <si>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</si>
  <si>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</si>
  <si>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</si>
  <si>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</si>
  <si>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</si>
  <si>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</si>
  <si>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</si>
  <si>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</si>
  <si>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</si>
  <si>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</si>
  <si>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</si>
  <si>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</si>
  <si>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</si>
  <si>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</si>
  <si>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</si>
  <si>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</si>
  <si>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</si>
  <si>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</si>
  <si>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</si>
  <si>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</si>
  <si>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</si>
  <si>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</si>
  <si>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</si>
  <si>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</si>
  <si>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</si>
  <si>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</si>
  <si>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</si>
  <si>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</si>
  <si>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</si>
  <si>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</si>
  <si>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</si>
  <si>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</si>
  <si>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</si>
  <si>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</si>
  <si>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</si>
  <si>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</si>
  <si>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</si>
  <si>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</si>
  <si>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</si>
  <si>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</si>
  <si>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</si>
  <si>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</si>
  <si>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</si>
  <si>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</si>
  <si>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</si>
  <si>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</si>
  <si>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</si>
  <si>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</si>
  <si>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</si>
  <si>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</si>
  <si>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</si>
  <si>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</si>
  <si>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</si>
  <si>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</si>
  <si>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</si>
  <si>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</si>
  <si>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</si>
  <si>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</si>
  <si>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</si>
  <si>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</si>
  <si>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</si>
  <si>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</si>
  <si>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</si>
  <si>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</si>
  <si>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</si>
  <si>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</si>
  <si>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</si>
  <si>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</si>
  <si>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</si>
  <si>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</si>
  <si>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</si>
  <si>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</si>
  <si>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</si>
  <si>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</si>
  <si>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</si>
  <si>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</si>
  <si>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</si>
  <si>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</si>
  <si>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</si>
  <si>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</si>
  <si>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</si>
  <si>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</si>
  <si>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</si>
  <si>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</si>
  <si>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</si>
  <si>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</si>
  <si>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</si>
  <si>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</si>
  <si>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</si>
  <si>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</si>
  <si>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</si>
  <si>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</si>
  <si>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</si>
  <si>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</si>
  <si>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</si>
  <si>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</si>
  <si>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</si>
  <si>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</si>
  <si>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</si>
  <si>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</si>
  <si>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</si>
  <si>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</si>
  <si>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</si>
  <si>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</si>
  <si>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</si>
  <si>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</si>
  <si>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</si>
  <si>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</si>
  <si>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</si>
  <si>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</si>
  <si>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</si>
  <si>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</si>
  <si>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</si>
  <si>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</si>
  <si>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</si>
  <si>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</si>
  <si>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</si>
  <si>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</si>
  <si>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</si>
  <si>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</si>
  <si>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</si>
  <si>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</si>
  <si>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</si>
  <si>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</si>
  <si>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</si>
  <si>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</si>
  <si>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</si>
  <si>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</si>
  <si>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</si>
  <si>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</si>
  <si>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</si>
  <si>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</si>
  <si>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</si>
  <si>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</si>
  <si>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</si>
  <si>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</si>
  <si>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</si>
  <si>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</si>
  <si>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</si>
  <si>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</si>
  <si>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</si>
  <si>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</si>
  <si>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</si>
  <si>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</si>
  <si>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</si>
  <si>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</si>
  <si>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</si>
  <si>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</si>
  <si>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</si>
  <si>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</si>
  <si>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</si>
  <si>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</si>
  <si>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</si>
  <si>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</si>
  <si>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</si>
  <si>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</si>
  <si>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</si>
  <si>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</si>
  <si>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</si>
  <si>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</si>
  <si>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</si>
  <si>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</si>
  <si>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</si>
  <si>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</si>
  <si>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</si>
  <si>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</si>
  <si>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</si>
  <si>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</si>
  <si>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</si>
  <si>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</si>
  <si>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</si>
  <si>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</si>
  <si>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</si>
  <si>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</si>
  <si>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</si>
  <si>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</si>
  <si>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</si>
  <si>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</si>
  <si>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</si>
  <si>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</si>
  <si>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</si>
  <si>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</si>
  <si>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</si>
  <si>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</si>
  <si>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</si>
  <si>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</si>
  <si>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</si>
  <si>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</si>
  <si>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</si>
  <si>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</si>
  <si>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</si>
  <si>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</si>
  <si>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</si>
  <si>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</si>
  <si>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</si>
  <si>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</si>
  <si>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</si>
  <si>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</si>
  <si>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</si>
  <si>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</si>
  <si>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</si>
  <si>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</si>
  <si>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</si>
  <si>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</si>
  <si>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</si>
  <si>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</si>
  <si>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</si>
  <si>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</si>
  <si>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</si>
  <si>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</si>
  <si>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</si>
  <si>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</si>
  <si>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</si>
  <si>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</si>
  <si>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</si>
  <si>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</si>
  <si>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</si>
  <si>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</si>
  <si>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</si>
  <si>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</si>
  <si>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</si>
  <si>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</si>
  <si>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</si>
  <si>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</si>
  <si>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</si>
  <si>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</si>
  <si>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</si>
  <si>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</si>
  <si>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</si>
  <si>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</si>
  <si>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</si>
  <si>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</si>
  <si>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</si>
  <si>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</si>
  <si>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</si>
  <si>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</si>
  <si>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</si>
  <si>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</si>
  <si>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</si>
  <si>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</si>
  <si>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</si>
  <si>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</si>
  <si>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</si>
  <si>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</si>
  <si>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</si>
  <si>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</si>
  <si>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</si>
  <si>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</si>
  <si>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</si>
  <si>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</si>
  <si>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</si>
  <si>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</si>
  <si>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</si>
  <si>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</si>
  <si>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</si>
  <si>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</si>
  <si>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</si>
  <si>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</si>
  <si>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</si>
  <si>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</si>
  <si>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</si>
  <si>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</si>
  <si>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</si>
  <si>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</si>
  <si>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</si>
  <si>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</si>
  <si>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</si>
  <si>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</si>
  <si>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</si>
  <si>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</si>
  <si>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</si>
  <si>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</si>
  <si>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</si>
  <si>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</si>
  <si>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</si>
  <si>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</si>
  <si>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</si>
  <si>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</si>
  <si>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</si>
  <si>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</si>
  <si>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</si>
  <si>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</si>
  <si>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</si>
  <si>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</si>
  <si>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</si>
  <si>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</si>
  <si>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</si>
  <si>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</si>
  <si>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</si>
  <si>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</si>
  <si>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</si>
  <si>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</si>
  <si>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</si>
  <si>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</si>
  <si>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</si>
  <si>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</si>
  <si>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</si>
  <si>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</si>
  <si>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</si>
  <si>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</si>
  <si>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</si>
  <si>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</si>
  <si>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</si>
  <si>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</si>
  <si>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</si>
  <si>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</si>
  <si>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</si>
  <si>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</si>
  <si>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</si>
  <si>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</si>
  <si>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</si>
  <si>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</si>
  <si>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</si>
  <si>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</si>
  <si>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</si>
  <si>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</si>
  <si>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</si>
  <si>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</si>
  <si>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</si>
  <si>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</si>
  <si>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</si>
  <si>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</si>
  <si>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</si>
  <si>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</si>
  <si>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</si>
  <si>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</si>
  <si>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</si>
  <si>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</si>
  <si>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</si>
  <si>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</si>
  <si>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</si>
  <si>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</si>
  <si>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</si>
  <si>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</si>
  <si>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</si>
  <si>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</si>
  <si>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</si>
  <si>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</si>
  <si>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</si>
  <si>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</si>
  <si>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</si>
  <si>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</si>
  <si>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</si>
  <si>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</si>
  <si>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</si>
  <si>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</si>
  <si>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</si>
  <si>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</si>
  <si>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</si>
  <si>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</si>
  <si>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</si>
  <si>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</si>
  <si>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</si>
  <si>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</si>
  <si>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</si>
  <si>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</si>
  <si>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</si>
  <si>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</si>
  <si>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</si>
  <si>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</si>
  <si>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</si>
  <si>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</si>
  <si>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</si>
  <si>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</si>
  <si>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</si>
  <si>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</si>
  <si>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</si>
  <si>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</si>
  <si>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</si>
  <si>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</si>
  <si>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</si>
  <si>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</si>
  <si>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</si>
  <si>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</si>
  <si>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</si>
  <si>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</si>
  <si>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</si>
  <si>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</si>
  <si>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</si>
  <si>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</si>
  <si>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</si>
  <si>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</si>
  <si>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</si>
  <si>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</si>
  <si>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</si>
  <si>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</si>
  <si>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</si>
  <si>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</si>
  <si>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</si>
  <si>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</si>
  <si>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</si>
  <si>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</si>
  <si>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</si>
  <si>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</si>
  <si>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</si>
  <si>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</si>
  <si>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</si>
  <si>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</si>
  <si>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</si>
  <si>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</si>
  <si>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</si>
  <si>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</si>
  <si>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</si>
  <si>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</si>
  <si>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</si>
  <si>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</si>
  <si>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</si>
  <si>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</si>
  <si>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</si>
  <si>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</si>
  <si>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</si>
  <si>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</si>
  <si>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</si>
  <si>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</si>
  <si>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</si>
  <si>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</si>
  <si>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</si>
  <si>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</si>
  <si>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</si>
  <si>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</si>
  <si>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</si>
  <si>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</si>
  <si>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</si>
  <si>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</si>
  <si>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</si>
  <si>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</si>
  <si>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</si>
  <si>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</si>
  <si>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</si>
  <si>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</si>
  <si>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</si>
  <si>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</si>
  <si>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</si>
  <si>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</si>
  <si>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</si>
  <si>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</si>
  <si>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</si>
  <si>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</si>
  <si>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</si>
  <si>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</si>
  <si>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</si>
  <si>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</si>
  <si>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</si>
  <si>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</si>
  <si>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</si>
  <si>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</si>
  <si>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</si>
  <si>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</si>
  <si>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</si>
  <si>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</si>
  <si>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</si>
  <si>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</si>
  <si>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</si>
  <si>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</si>
  <si>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</si>
  <si>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</si>
  <si>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</si>
  <si>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</si>
  <si>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</si>
  <si>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</si>
  <si>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</si>
  <si>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</si>
  <si>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</si>
  <si>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</si>
  <si>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</si>
  <si>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</si>
  <si>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</si>
  <si>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</si>
  <si>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</si>
  <si>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</si>
  <si>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</si>
  <si>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</si>
  <si>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</si>
  <si>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</si>
  <si>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</si>
  <si>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</si>
  <si>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</si>
  <si>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</si>
  <si>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</si>
  <si>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</si>
  <si>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</si>
  <si>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</si>
  <si>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</si>
  <si>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</si>
  <si>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</si>
  <si>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</si>
  <si>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</si>
  <si>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</si>
  <si>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</si>
  <si>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</si>
  <si>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</si>
  <si>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</si>
  <si>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</si>
  <si>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</si>
  <si>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</si>
  <si>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</si>
  <si>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</si>
  <si>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</si>
  <si>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</si>
  <si>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</si>
  <si>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</si>
  <si>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</si>
  <si>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</si>
  <si>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</si>
  <si>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</si>
  <si>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</si>
  <si>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</si>
  <si>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</si>
  <si>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</si>
  <si>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</si>
  <si>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</si>
  <si>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</si>
  <si>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</si>
  <si>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</si>
  <si>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</si>
  <si>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</si>
  <si>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</si>
  <si>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</si>
  <si>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</si>
  <si>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</si>
  <si>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</si>
  <si>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</si>
  <si>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</si>
  <si>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</si>
  <si>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</si>
  <si>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</si>
  <si>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</si>
  <si>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</si>
  <si>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</si>
  <si>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</si>
  <si>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</si>
  <si>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</si>
  <si>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</si>
  <si>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</si>
  <si>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</si>
  <si>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</si>
  <si>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</si>
  <si>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</si>
  <si>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</si>
  <si>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</si>
  <si>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</si>
  <si>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</si>
  <si>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</si>
  <si>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</si>
  <si>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</si>
  <si>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</si>
  <si>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</si>
  <si>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</si>
  <si>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</si>
  <si>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</si>
  <si>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</si>
  <si>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</si>
  <si>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</si>
  <si>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</si>
  <si>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</si>
  <si>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</si>
  <si>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</si>
  <si>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</si>
  <si>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</si>
  <si>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</si>
  <si>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</si>
  <si>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</si>
  <si>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</si>
  <si>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</si>
  <si>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</si>
  <si>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</si>
  <si>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</si>
  <si>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</si>
  <si>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</si>
  <si>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</si>
  <si>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</si>
  <si>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</si>
  <si>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</si>
  <si>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</si>
  <si>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</si>
  <si>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</si>
  <si>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</si>
  <si>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</si>
  <si>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</si>
  <si>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</si>
  <si>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</si>
  <si>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</si>
  <si>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</si>
  <si>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</si>
  <si>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</si>
  <si>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</si>
  <si>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</si>
  <si>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</si>
  <si>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</si>
  <si>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</si>
  <si>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</si>
  <si>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</si>
  <si>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</si>
  <si>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</si>
  <si>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</si>
  <si>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</si>
  <si>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</si>
  <si>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</si>
  <si>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</si>
  <si>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</si>
  <si>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</si>
  <si>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</si>
  <si>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</si>
  <si>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</si>
  <si>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</si>
  <si>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</si>
  <si>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</si>
  <si>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</si>
  <si>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</si>
  <si>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</si>
  <si>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</si>
  <si>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</si>
  <si>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</si>
  <si>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</si>
  <si>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</si>
  <si>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</si>
  <si>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</si>
  <si>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</si>
  <si>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</si>
  <si>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</si>
  <si>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</si>
  <si>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</si>
  <si>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</si>
  <si>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</si>
  <si>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</si>
  <si>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</si>
  <si>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</si>
  <si>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</si>
  <si>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</si>
  <si>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</si>
  <si>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</si>
  <si>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</si>
  <si>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</si>
  <si>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</si>
  <si>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</si>
  <si>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</si>
  <si>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</si>
  <si>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</si>
  <si>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</si>
  <si>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</si>
  <si>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</si>
  <si>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</si>
  <si>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</si>
  <si>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</si>
  <si>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</si>
  <si>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</si>
  <si>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</si>
  <si>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</si>
  <si>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</si>
  <si>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</si>
  <si>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</si>
  <si>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</si>
  <si>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</si>
  <si>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</si>
  <si>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</si>
  <si>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</si>
  <si>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</si>
  <si>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</si>
  <si>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</si>
  <si>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</si>
  <si>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</si>
  <si>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</si>
  <si>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</si>
  <si>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</si>
  <si>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</si>
  <si>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</si>
  <si>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</si>
  <si>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</si>
  <si>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</si>
  <si>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</si>
  <si>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</si>
  <si>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</si>
  <si>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</si>
  <si>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</si>
  <si>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</si>
  <si>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</si>
  <si>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</si>
  <si>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</si>
  <si>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</si>
  <si>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</si>
  <si>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</si>
  <si>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</si>
  <si>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</si>
  <si>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</si>
  <si>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</si>
  <si>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</si>
  <si>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</si>
  <si>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</si>
  <si>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</si>
  <si>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</si>
  <si>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</si>
  <si>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</si>
  <si>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</si>
  <si>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</si>
  <si>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</si>
  <si>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</si>
  <si>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</si>
  <si>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</si>
  <si>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</si>
  <si>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</si>
  <si>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</si>
  <si>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</si>
  <si>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</si>
  <si>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</si>
  <si>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</si>
  <si>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</si>
  <si>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</si>
  <si>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</si>
  <si>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</si>
  <si>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</si>
  <si>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</si>
  <si>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</si>
  <si>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</si>
  <si>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</si>
  <si>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</si>
  <si>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</si>
  <si>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</si>
  <si>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</si>
  <si>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</si>
  <si>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</si>
  <si>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</si>
  <si>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</si>
  <si>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</si>
  <si>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</si>
  <si>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</si>
  <si>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</si>
  <si>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</si>
  <si>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</si>
  <si>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</si>
  <si>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</si>
  <si>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</si>
  <si>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</si>
  <si>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</si>
  <si>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</si>
  <si>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</si>
  <si>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</si>
  <si>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</si>
  <si>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</si>
  <si>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</si>
  <si>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</si>
  <si>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</si>
  <si>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</si>
  <si>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</si>
  <si>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</si>
  <si>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</si>
  <si>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</si>
  <si>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</si>
  <si>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</si>
  <si>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</si>
  <si>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</si>
  <si>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</si>
  <si>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</si>
  <si>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</si>
  <si>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</si>
  <si>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</si>
  <si>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</si>
  <si>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</si>
  <si>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</si>
  <si>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</si>
  <si>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</si>
  <si>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</si>
  <si>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</si>
  <si>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</si>
  <si>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</si>
  <si>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</si>
  <si>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</si>
  <si>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</si>
  <si>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</si>
  <si>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</si>
  <si>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</si>
  <si>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</si>
  <si>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</si>
  <si>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</si>
  <si>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</si>
  <si>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</si>
  <si>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</si>
  <si>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</si>
  <si>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</si>
  <si>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</si>
  <si>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</si>
  <si>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</si>
  <si>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</si>
  <si>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</si>
  <si>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</si>
  <si>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</si>
  <si>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</si>
  <si>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</si>
  <si>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</si>
  <si>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</si>
  <si>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</si>
  <si>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</si>
  <si>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</si>
  <si>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</si>
  <si>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</si>
  <si>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</si>
  <si>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</si>
  <si>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</si>
  <si>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</si>
  <si>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</si>
  <si>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</si>
  <si>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</si>
  <si>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</si>
  <si>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</si>
  <si>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</si>
  <si>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</si>
  <si>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</si>
  <si>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</si>
  <si>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</si>
  <si>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</si>
  <si>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</si>
  <si>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</si>
  <si>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</si>
  <si>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</si>
  <si>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</si>
  <si>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</si>
  <si>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</si>
  <si>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</si>
  <si>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</si>
  <si>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</si>
  <si>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</si>
  <si>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</si>
  <si>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</si>
  <si>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</si>
  <si>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</si>
  <si>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</si>
  <si>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</si>
  <si>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</si>
  <si>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</si>
  <si>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</si>
  <si>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</si>
  <si>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</si>
  <si>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</si>
  <si>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</si>
  <si>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</si>
  <si>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</si>
  <si>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</si>
  <si>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</si>
  <si>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</si>
  <si>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</si>
  <si>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</si>
  <si>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</si>
  <si>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</si>
  <si>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</si>
  <si>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</si>
  <si>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</si>
  <si>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</si>
  <si>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</si>
  <si>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</si>
  <si>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</si>
  <si>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</si>
  <si>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</si>
  <si>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</si>
  <si>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</si>
  <si>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</si>
  <si>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</si>
  <si>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</si>
  <si>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</si>
  <si>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</si>
  <si>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</si>
  <si>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</si>
  <si>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</si>
  <si>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</si>
  <si>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</si>
  <si>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</si>
  <si>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</si>
  <si>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</si>
  <si>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</si>
  <si>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</si>
  <si>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</si>
  <si>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</si>
  <si>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</si>
  <si>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</si>
  <si>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</si>
  <si>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</si>
  <si>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</si>
  <si>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</si>
  <si>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</si>
  <si>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</si>
  <si>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</si>
  <si>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</si>
  <si>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</si>
  <si>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</si>
  <si>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</si>
  <si>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</si>
  <si>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</si>
  <si>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</si>
  <si>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</si>
  <si>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</si>
  <si>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</si>
  <si>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</si>
  <si>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</si>
  <si>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</si>
  <si>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</si>
  <si>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</si>
  <si>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</si>
  <si>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</si>
  <si>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</si>
  <si>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</si>
  <si>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</si>
  <si>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</si>
  <si>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</si>
  <si>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</si>
  <si>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</si>
  <si>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</si>
  <si>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</si>
  <si>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</si>
  <si>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</si>
  <si>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</si>
  <si>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</si>
  <si>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</si>
  <si>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</si>
  <si>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</si>
  <si>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</si>
  <si>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</si>
  <si>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</si>
  <si>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</si>
  <si>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</si>
  <si>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</si>
  <si>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</si>
  <si>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</si>
  <si>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</si>
  <si>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</si>
  <si>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</si>
  <si>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</si>
  <si>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</si>
  <si>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</si>
  <si>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</si>
  <si>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</si>
  <si>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</si>
  <si>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</si>
  <si>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</si>
  <si>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</si>
  <si>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</si>
  <si>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</si>
  <si>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</si>
  <si>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</si>
  <si>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</si>
  <si>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</si>
  <si>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</si>
  <si>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</si>
  <si>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</si>
  <si>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</si>
  <si>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</si>
  <si>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</si>
  <si>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</si>
  <si>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</si>
  <si>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</si>
  <si>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</si>
  <si>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</si>
  <si>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</si>
  <si>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</si>
  <si>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</si>
  <si>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</si>
  <si>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</si>
  <si>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</si>
  <si>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</si>
  <si>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</si>
  <si>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</si>
  <si>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</si>
  <si>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</si>
  <si>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</si>
  <si>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</si>
  <si>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</si>
  <si>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</si>
  <si>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</si>
  <si>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</si>
  <si>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</si>
  <si>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</si>
  <si>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</si>
  <si>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</si>
  <si>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</si>
  <si>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</si>
  <si>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</si>
  <si>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</si>
  <si>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</si>
  <si>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</si>
  <si>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</si>
  <si>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</si>
  <si>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</si>
  <si>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</si>
  <si>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</si>
  <si>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</si>
  <si>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</si>
  <si>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</si>
  <si>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</si>
  <si>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</si>
  <si>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</si>
  <si>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</si>
  <si>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</si>
  <si>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</si>
  <si>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</si>
  <si>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</si>
  <si>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</si>
  <si>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</si>
  <si>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</si>
  <si>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</si>
  <si>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</si>
  <si>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</si>
  <si>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</si>
  <si>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</si>
  <si>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</si>
  <si>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</si>
  <si>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</si>
  <si>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</si>
  <si>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</si>
  <si>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</si>
  <si>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</si>
  <si>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</si>
  <si>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</si>
  <si>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</si>
  <si>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</si>
  <si>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</si>
  <si>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</si>
  <si>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</si>
  <si>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</si>
  <si>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</si>
  <si>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</si>
  <si>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</si>
  <si>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</si>
  <si>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</si>
  <si>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</si>
  <si>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</si>
  <si>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</si>
  <si>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</si>
  <si>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</si>
  <si>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</si>
  <si>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</si>
  <si>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</si>
  <si>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</si>
  <si>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</si>
  <si>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</si>
  <si>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</si>
  <si>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</si>
  <si>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</si>
  <si>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</si>
  <si>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</si>
  <si>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</si>
  <si>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</si>
  <si>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</si>
  <si>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</si>
  <si>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</si>
  <si>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</si>
  <si>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</si>
  <si>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</si>
  <si>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</si>
  <si>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</si>
  <si>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</si>
  <si>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</si>
  <si>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</si>
  <si>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</si>
  <si>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</si>
  <si>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</si>
  <si>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</si>
  <si>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</si>
  <si>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</si>
  <si>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</si>
  <si>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</si>
  <si>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</si>
  <si>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</si>
  <si>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</si>
  <si>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</si>
  <si>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</si>
  <si>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</si>
  <si>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</si>
  <si>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</si>
  <si>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</si>
  <si>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</si>
  <si>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</si>
  <si>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</si>
  <si>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</si>
  <si>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</si>
  <si>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</si>
  <si>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</si>
  <si>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</si>
  <si>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</si>
  <si>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</si>
  <si>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</si>
  <si>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</si>
  <si>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</si>
  <si>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</si>
  <si>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</si>
  <si>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</si>
  <si>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</si>
  <si>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</si>
  <si>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</si>
  <si>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</si>
  <si>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</si>
  <si>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</si>
  <si>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</si>
  <si>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</si>
  <si>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</si>
  <si>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</si>
  <si>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</si>
  <si>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</si>
  <si>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</si>
  <si>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</si>
  <si>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</si>
  <si>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</si>
  <si>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</si>
  <si>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</si>
  <si>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</si>
  <si>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</si>
  <si>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</si>
  <si>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</si>
  <si>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</si>
  <si>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</si>
  <si>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</si>
  <si>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</si>
  <si>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</si>
  <si>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</si>
  <si>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</si>
  <si>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</si>
  <si>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</si>
  <si>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</si>
  <si>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</si>
  <si>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</si>
  <si>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</si>
  <si>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</si>
  <si>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</si>
  <si>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</si>
  <si>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</si>
  <si>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</si>
  <si>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</si>
  <si>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</si>
  <si>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</si>
  <si>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</si>
  <si>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</si>
  <si>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</si>
  <si>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</si>
  <si>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</si>
  <si>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</si>
  <si>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</si>
  <si>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</si>
  <si>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</si>
  <si>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</si>
  <si>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</si>
  <si>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</si>
  <si>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</si>
  <si>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</si>
  <si>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</si>
  <si>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</si>
  <si>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</si>
  <si>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</si>
  <si>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</si>
  <si>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</si>
  <si>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</si>
  <si>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</si>
  <si>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</si>
  <si>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</si>
  <si>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</si>
  <si>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</si>
  <si>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</si>
  <si>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</si>
  <si>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</si>
  <si>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</si>
  <si>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</si>
  <si>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</si>
  <si>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</si>
  <si>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</si>
  <si>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</si>
  <si>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</si>
  <si>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</si>
  <si>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</si>
  <si>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</si>
  <si>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</si>
  <si>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</si>
  <si>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</si>
  <si>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</si>
  <si>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</si>
  <si>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</si>
  <si>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</si>
  <si>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</si>
  <si>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</si>
  <si>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</si>
  <si>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</si>
  <si>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</si>
  <si>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</si>
  <si>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</si>
  <si>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</si>
  <si>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</si>
  <si>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</si>
  <si>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</si>
  <si>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</si>
  <si>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</si>
  <si>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</si>
  <si>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</si>
  <si>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</si>
  <si>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</si>
  <si>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</si>
  <si>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</si>
  <si>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</si>
  <si>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</si>
  <si>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</si>
  <si>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</si>
  <si>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</si>
  <si>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</si>
  <si>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</si>
  <si>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</si>
  <si>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</si>
  <si>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</si>
  <si>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</si>
  <si>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</si>
  <si>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</si>
  <si>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</si>
  <si>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</si>
  <si>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</si>
  <si>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</si>
  <si>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</si>
  <si>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</si>
  <si>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</si>
  <si>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</si>
  <si>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</si>
  <si>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</si>
  <si>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</si>
  <si>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</si>
  <si>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</si>
  <si>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</si>
  <si>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</si>
  <si>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</si>
  <si>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</si>
  <si>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</si>
  <si>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</si>
  <si>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</si>
  <si>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</si>
  <si>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</si>
  <si>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</si>
  <si>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</si>
  <si>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</si>
  <si>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</si>
  <si>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</si>
  <si>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</si>
  <si>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</si>
  <si>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</si>
  <si>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</si>
  <si>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</si>
  <si>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</si>
  <si>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</si>
  <si>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</si>
  <si>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</si>
  <si>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</si>
  <si>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</si>
  <si>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</si>
  <si>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</si>
  <si>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</si>
  <si>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</si>
  <si>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</si>
  <si>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</si>
  <si>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</si>
  <si>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</si>
  <si>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</si>
  <si>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</si>
  <si>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</si>
  <si>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</si>
  <si>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</si>
  <si>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</si>
  <si>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</si>
  <si>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</si>
  <si>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</si>
  <si>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</si>
  <si>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</si>
  <si>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</si>
  <si>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</si>
  <si>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</si>
  <si>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</si>
  <si>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</si>
  <si>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</si>
  <si>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</si>
  <si>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</si>
  <si>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</si>
  <si>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</si>
  <si>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</si>
  <si>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</si>
  <si>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</si>
  <si>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</si>
  <si>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</si>
  <si>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</si>
  <si>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</si>
  <si>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</si>
  <si>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</si>
  <si>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</si>
  <si>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</si>
  <si>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</si>
  <si>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</si>
  <si>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</si>
  <si>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</si>
  <si>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</si>
  <si>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</si>
  <si>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</si>
  <si>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</si>
  <si>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</si>
  <si>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</si>
  <si>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</si>
  <si>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</si>
  <si>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</si>
  <si>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</si>
  <si>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</si>
  <si>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</si>
  <si>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</si>
  <si>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</si>
  <si>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</si>
  <si>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</si>
  <si>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</si>
  <si>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</si>
  <si>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</si>
  <si>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</si>
  <si>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</si>
  <si>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</si>
  <si>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</si>
  <si>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</si>
  <si>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</si>
  <si>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</si>
  <si>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</si>
  <si>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</si>
  <si>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</si>
  <si>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</si>
  <si>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</si>
  <si>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</si>
  <si>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</si>
  <si>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</si>
  <si>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</si>
  <si>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</si>
  <si>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</si>
  <si>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</si>
  <si>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</si>
  <si>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</si>
  <si>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</si>
  <si>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</si>
  <si>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</si>
  <si>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</si>
  <si>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</si>
  <si>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</si>
  <si>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</si>
  <si>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</si>
  <si>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</si>
  <si>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</si>
  <si>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</si>
  <si>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</si>
  <si>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</si>
  <si>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</si>
  <si>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</si>
  <si>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</si>
  <si>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</si>
  <si>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</si>
  <si>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</si>
  <si>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</si>
  <si>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</si>
  <si>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</si>
  <si>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</si>
  <si>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</si>
  <si>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</si>
  <si>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</si>
  <si>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</si>
  <si>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</si>
  <si>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</si>
  <si>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</si>
  <si>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</si>
  <si>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</si>
  <si>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</si>
  <si>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</si>
  <si>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</si>
  <si>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</si>
  <si>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</si>
  <si>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</si>
  <si>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</si>
  <si>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</si>
  <si>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</si>
  <si>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</si>
  <si>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</si>
  <si>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</si>
  <si>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</si>
  <si>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</si>
  <si>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</si>
  <si>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</si>
  <si>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</si>
  <si>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</si>
  <si>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</si>
  <si>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</si>
  <si>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</si>
  <si>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</si>
  <si>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</si>
  <si>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</si>
  <si>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</si>
  <si>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</si>
  <si>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</si>
  <si>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</si>
  <si>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</si>
  <si>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</si>
  <si>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</si>
  <si>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</si>
  <si>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</si>
  <si>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</si>
  <si>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</si>
  <si>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</si>
  <si>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</si>
  <si>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</si>
  <si>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</si>
  <si>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</si>
  <si>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</si>
  <si>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</si>
  <si>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</si>
  <si>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</si>
  <si>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</si>
  <si>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</si>
  <si>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</si>
  <si>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</si>
  <si>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</si>
  <si>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</si>
  <si>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</si>
  <si>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</si>
  <si>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</si>
  <si>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</si>
  <si>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</si>
  <si>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</si>
  <si>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</si>
  <si>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</si>
  <si>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</si>
  <si>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</si>
  <si>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</si>
  <si>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</si>
  <si>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</si>
  <si>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</si>
  <si>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</si>
  <si>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</si>
  <si>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</si>
  <si>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</si>
  <si>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</si>
  <si>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</si>
  <si>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</si>
  <si>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</si>
  <si>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</si>
  <si>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</si>
  <si>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</si>
  <si>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</si>
  <si>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</si>
  <si>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</si>
  <si>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</si>
  <si>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</si>
  <si>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</si>
  <si>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</si>
  <si>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</si>
  <si>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</si>
  <si>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</si>
  <si>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</si>
  <si>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</si>
  <si>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</si>
  <si>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</si>
  <si>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</si>
  <si>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</si>
  <si>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</si>
  <si>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</si>
  <si>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</si>
  <si>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</si>
  <si>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</si>
  <si>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</si>
  <si>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</si>
  <si>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</si>
  <si>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</si>
  <si>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</si>
  <si>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</si>
  <si>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</si>
  <si>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</si>
  <si>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</si>
  <si>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</si>
  <si>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</si>
  <si>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</si>
  <si>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</si>
  <si>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</si>
  <si>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</si>
  <si>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</si>
  <si>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</si>
  <si>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</si>
  <si>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</si>
  <si>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</si>
  <si>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</si>
  <si>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</si>
  <si>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</si>
  <si>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</si>
  <si>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</si>
  <si>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</si>
  <si>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</si>
  <si>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</si>
  <si>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</si>
  <si>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</si>
  <si>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</si>
  <si>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</si>
  <si>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</si>
  <si>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</si>
  <si>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</si>
  <si>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</si>
  <si>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</si>
  <si>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</si>
  <si>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</si>
  <si>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</si>
  <si>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</si>
  <si>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</si>
  <si>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</si>
  <si>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</si>
  <si>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</si>
  <si>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</si>
  <si>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</si>
  <si>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</si>
  <si>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</si>
  <si>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</si>
  <si>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</si>
  <si>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</si>
  <si>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</si>
  <si>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</si>
  <si>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</si>
  <si>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</si>
  <si>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</si>
  <si>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</si>
  <si>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</si>
  <si>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</si>
  <si>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</si>
  <si>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</si>
  <si>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</si>
  <si>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</si>
  <si>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</si>
  <si>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</si>
  <si>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</si>
  <si>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</si>
  <si>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</si>
  <si>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</si>
  <si>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</si>
  <si>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</si>
  <si>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</si>
  <si>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</si>
  <si>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</si>
  <si>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</si>
  <si>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</si>
  <si>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</si>
  <si>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</si>
  <si>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</si>
  <si>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</si>
  <si>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</si>
  <si>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</si>
  <si>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</si>
  <si>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</si>
  <si>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</si>
  <si>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</si>
  <si>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</si>
  <si>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</si>
  <si>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</si>
  <si>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</si>
  <si>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</si>
  <si>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</si>
  <si>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</si>
  <si>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</si>
  <si>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</si>
  <si>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</si>
  <si>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</si>
  <si>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</si>
  <si>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</si>
  <si>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</si>
  <si>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</si>
  <si>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</si>
  <si>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</si>
  <si>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</si>
  <si>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</si>
  <si>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</si>
  <si>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</si>
  <si>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</si>
  <si>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</si>
  <si>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</si>
  <si>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</si>
  <si>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</si>
  <si>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</si>
  <si>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</si>
  <si>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</si>
  <si>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</si>
  <si>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</si>
  <si>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</si>
  <si>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</si>
  <si>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</si>
  <si>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</si>
  <si>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</si>
  <si>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</si>
  <si>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</si>
  <si>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</si>
  <si>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</si>
  <si>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</si>
  <si>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</si>
  <si>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</si>
  <si>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</si>
  <si>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</si>
  <si>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</si>
  <si>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</si>
  <si>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</si>
  <si>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</si>
  <si>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</si>
  <si>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</si>
  <si>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</si>
  <si>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</si>
  <si>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</si>
  <si>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</si>
  <si>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</si>
  <si>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</si>
  <si>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</si>
  <si>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</si>
  <si>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</si>
  <si>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</si>
  <si>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</si>
  <si>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</si>
  <si>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</si>
  <si>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</si>
  <si>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</si>
  <si>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</si>
  <si>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</si>
  <si>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</si>
  <si>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</si>
  <si>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</si>
  <si>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</si>
  <si>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</si>
  <si>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</si>
  <si>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</si>
  <si>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</si>
  <si>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</si>
  <si>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</si>
  <si>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</si>
  <si>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</si>
  <si>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</si>
  <si>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</si>
  <si>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</si>
  <si>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</si>
  <si>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</si>
  <si>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</si>
  <si>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</si>
  <si>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</si>
  <si>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</si>
  <si>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</si>
  <si>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</si>
  <si>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</si>
  <si>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</si>
  <si>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</si>
  <si>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</si>
  <si>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</si>
  <si>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</si>
  <si>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</si>
  <si>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</si>
  <si>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</si>
  <si>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</si>
  <si>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</si>
  <si>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</si>
  <si>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</si>
  <si>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</si>
  <si>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</si>
  <si>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</si>
  <si>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</si>
  <si>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</si>
  <si>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</si>
  <si>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</si>
  <si>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</si>
  <si>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</si>
  <si>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</si>
  <si>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</si>
  <si>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</si>
  <si>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</si>
  <si>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</si>
  <si>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</si>
  <si>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</si>
  <si>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</si>
  <si>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</si>
  <si>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</si>
  <si>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</si>
  <si>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</si>
  <si>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</si>
  <si>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</si>
  <si>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</si>
  <si>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</si>
  <si>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</si>
  <si>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</si>
  <si>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</si>
  <si>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</si>
  <si>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</si>
  <si>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</si>
  <si>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</si>
  <si>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</si>
  <si>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</si>
  <si>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</si>
  <si>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</si>
  <si>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</si>
  <si>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</si>
  <si>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</si>
  <si>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</si>
  <si>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</si>
  <si>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</si>
  <si>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</si>
  <si>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</si>
  <si>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</si>
  <si>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</si>
  <si>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</si>
  <si>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</si>
  <si>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</si>
  <si>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</si>
  <si>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</si>
  <si>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</si>
  <si>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</si>
  <si>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</si>
  <si>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</si>
  <si>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</si>
  <si>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</si>
  <si>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</si>
  <si>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</si>
  <si>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</si>
  <si>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</si>
  <si>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</si>
  <si>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</si>
  <si>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</si>
  <si>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</si>
  <si>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</si>
  <si>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</si>
  <si>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</si>
  <si>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</si>
  <si>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</si>
  <si>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</si>
  <si>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</si>
  <si>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</si>
  <si>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</si>
  <si>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</si>
  <si>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</si>
  <si>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</si>
  <si>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</si>
  <si>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</si>
  <si>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</si>
  <si>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</si>
  <si>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</si>
  <si>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</si>
  <si>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</si>
  <si>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</si>
  <si>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</si>
  <si>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</si>
  <si>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</si>
  <si>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</si>
  <si>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</si>
  <si>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</si>
  <si>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</si>
  <si>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</si>
  <si>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</si>
  <si>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</si>
  <si>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</si>
  <si>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</si>
  <si>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</si>
  <si>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</si>
  <si>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</si>
  <si>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</si>
  <si>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</si>
  <si>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</si>
  <si>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</si>
  <si>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</si>
  <si>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</si>
  <si>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</si>
  <si>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</si>
  <si>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</si>
  <si>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</si>
  <si>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</si>
  <si>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</si>
  <si>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</si>
  <si>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</si>
  <si>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</si>
  <si>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</si>
  <si>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</si>
  <si>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</si>
  <si>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</si>
  <si>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</si>
  <si>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</si>
  <si>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</si>
  <si>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</si>
  <si>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</si>
  <si>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</si>
  <si>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</si>
  <si>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</si>
  <si>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</si>
  <si>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</si>
  <si>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</si>
  <si>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</si>
  <si>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</si>
  <si>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</si>
  <si>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</si>
  <si>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</si>
  <si>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</si>
  <si>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</si>
  <si>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</si>
  <si>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</si>
  <si>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</si>
  <si>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</si>
  <si>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</si>
  <si>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</si>
  <si>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</si>
  <si>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</si>
  <si>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</si>
  <si>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</si>
  <si>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</si>
  <si>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</si>
  <si>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</si>
  <si>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</si>
  <si>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</si>
  <si>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</si>
  <si>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</si>
  <si>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</si>
  <si>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</si>
  <si>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</si>
  <si>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</si>
  <si>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</si>
  <si>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</si>
  <si>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</si>
  <si>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</si>
  <si>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</si>
  <si>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</si>
  <si>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</si>
  <si>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</si>
  <si>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</si>
  <si>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</si>
  <si>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</si>
  <si>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</si>
  <si>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</si>
  <si>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</si>
  <si>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</si>
  <si>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</si>
  <si>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</si>
  <si>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</si>
  <si>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</si>
  <si>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</si>
  <si>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</si>
  <si>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</si>
  <si>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</si>
  <si>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</si>
  <si>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</si>
  <si>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</si>
  <si>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</si>
  <si>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</si>
  <si>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</si>
  <si>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</si>
  <si>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</si>
  <si>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</si>
  <si>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</si>
  <si>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</si>
  <si>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</si>
  <si>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</si>
  <si>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</si>
  <si>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</si>
  <si>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</si>
  <si>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</si>
  <si>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</si>
  <si>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</si>
  <si>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</si>
  <si>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</si>
  <si>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</si>
  <si>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</si>
  <si>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</si>
  <si>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</si>
  <si>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</si>
  <si>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</si>
  <si>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</si>
  <si>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</si>
  <si>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</si>
  <si>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</si>
  <si>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</si>
  <si>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</si>
  <si>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</si>
  <si>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</si>
  <si>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</si>
  <si>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</si>
  <si>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</si>
  <si>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</si>
  <si>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</si>
  <si>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</si>
  <si>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</si>
  <si>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</si>
  <si>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</si>
  <si>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</si>
  <si>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</si>
  <si>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</si>
  <si>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</si>
  <si>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</si>
  <si>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</si>
  <si>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</si>
  <si>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</si>
  <si>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</si>
  <si>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</si>
  <si>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</si>
  <si>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</si>
  <si>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</si>
  <si>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</si>
  <si>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</si>
  <si>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</si>
  <si>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</si>
  <si>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</si>
  <si>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</si>
  <si>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</si>
  <si>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</si>
  <si>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</si>
  <si>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</si>
  <si>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</si>
  <si>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</si>
  <si>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</si>
  <si>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</si>
  <si>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</si>
  <si>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</si>
  <si>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</si>
  <si>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</si>
  <si>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</si>
  <si>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</si>
  <si>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</si>
  <si>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</si>
  <si>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</si>
  <si>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</si>
  <si>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</si>
  <si>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</si>
  <si>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</si>
  <si>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</si>
  <si>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</si>
  <si>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</si>
  <si>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</si>
  <si>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</si>
  <si>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</si>
  <si>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</si>
  <si>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</si>
  <si>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</si>
  <si>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</si>
  <si>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</si>
  <si>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</si>
  <si>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</si>
  <si>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</si>
  <si>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</si>
  <si>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</si>
  <si>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</si>
  <si>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</si>
  <si>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</si>
  <si>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</si>
  <si>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</si>
  <si>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</si>
  <si>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</si>
  <si>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</si>
  <si>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</si>
  <si>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</si>
  <si>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</si>
  <si>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</si>
  <si>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</si>
  <si>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</si>
  <si>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</si>
  <si>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</si>
  <si>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</si>
  <si>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</si>
  <si>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</si>
  <si>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</si>
  <si>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</si>
  <si>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</si>
  <si>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</si>
  <si>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</si>
  <si>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</si>
  <si>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</si>
  <si>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</si>
  <si>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</si>
  <si>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</si>
  <si>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</si>
  <si>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</si>
  <si>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</si>
  <si>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</si>
  <si>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</si>
  <si>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</si>
  <si>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</si>
  <si>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</si>
  <si>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</si>
  <si>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</si>
  <si>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</si>
  <si>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</si>
  <si>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</si>
  <si>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</si>
  <si>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</si>
  <si>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</si>
  <si>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</si>
  <si>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</si>
  <si>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</si>
  <si>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</si>
  <si>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</si>
  <si>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</si>
  <si>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</si>
  <si>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</si>
  <si>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</si>
  <si>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</si>
  <si>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</si>
  <si>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</si>
  <si>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</si>
  <si>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</si>
  <si>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</si>
  <si>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</si>
  <si>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</si>
  <si>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</si>
  <si>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</si>
  <si>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</si>
  <si>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</si>
  <si>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</si>
  <si>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</si>
  <si>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</si>
  <si>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</si>
  <si>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</si>
  <si>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</si>
  <si>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</si>
  <si>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</si>
  <si>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</si>
  <si>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</si>
  <si>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</si>
  <si>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</si>
  <si>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</si>
  <si>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</si>
  <si>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</si>
  <si>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</si>
  <si>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</si>
  <si>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</si>
  <si>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</si>
  <si>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</si>
  <si>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</si>
  <si>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</si>
  <si>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</si>
  <si>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</si>
  <si>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</si>
  <si>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</si>
  <si>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</si>
  <si>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</si>
  <si>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</si>
  <si>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</si>
  <si>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</si>
  <si>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</si>
  <si>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</si>
  <si>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</si>
  <si>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</si>
  <si>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</si>
  <si>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</si>
  <si>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</si>
  <si>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</si>
  <si>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</si>
  <si>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</si>
  <si>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</si>
  <si>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</si>
  <si>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</si>
  <si>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</si>
  <si>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</si>
  <si>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</si>
  <si>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</si>
  <si>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</si>
  <si>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</si>
  <si>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</si>
  <si>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</si>
  <si>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</si>
  <si>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</si>
  <si>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</si>
  <si>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</si>
  <si>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</si>
  <si>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</si>
  <si>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</si>
  <si>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</si>
  <si>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</si>
  <si>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</si>
  <si>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</si>
  <si>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</si>
  <si>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</si>
  <si>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</si>
  <si>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</si>
  <si>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</si>
  <si>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</si>
  <si>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</si>
  <si>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</si>
  <si>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</si>
  <si>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</si>
  <si>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</si>
  <si>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</si>
  <si>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</si>
  <si>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</si>
  <si>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</si>
  <si>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</si>
  <si>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</si>
  <si>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</si>
  <si>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</si>
  <si>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</si>
  <si>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</si>
  <si>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</si>
  <si>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</si>
  <si>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</si>
  <si>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</si>
  <si>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</si>
  <si>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</si>
  <si>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</si>
  <si>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</si>
  <si>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</si>
  <si>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</si>
  <si>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</si>
  <si>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</si>
  <si>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</si>
  <si>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</si>
  <si>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</si>
  <si>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</si>
  <si>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</si>
  <si>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</si>
  <si>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</si>
  <si>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</si>
  <si>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</si>
  <si>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</si>
  <si>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</si>
  <si>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</si>
  <si>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</si>
  <si>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</si>
  <si>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</si>
  <si>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</si>
  <si>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</si>
  <si>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</si>
  <si>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</si>
  <si>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</si>
  <si>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</si>
  <si>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</si>
  <si>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</si>
  <si>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</si>
  <si>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</si>
  <si>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</si>
  <si>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</si>
  <si>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</si>
  <si>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</si>
  <si>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</si>
  <si>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</si>
  <si>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</si>
  <si>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</si>
  <si>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</si>
  <si>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</si>
  <si>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</si>
  <si>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</si>
  <si>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</si>
  <si>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</si>
  <si>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</si>
  <si>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</si>
  <si>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</si>
  <si>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</si>
  <si>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</si>
  <si>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</si>
  <si>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</si>
  <si>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</si>
  <si>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</si>
  <si>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</si>
  <si>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</si>
  <si>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</si>
  <si>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</si>
  <si>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</si>
  <si>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</si>
  <si>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</si>
  <si>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</si>
  <si>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</si>
  <si>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</si>
  <si>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</si>
  <si>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</si>
  <si>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</si>
  <si>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</si>
  <si>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</si>
  <si>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</si>
  <si>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</si>
  <si>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</si>
  <si>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</si>
  <si>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</si>
  <si>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</si>
  <si>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</si>
  <si>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</si>
  <si>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</si>
  <si>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</si>
  <si>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</si>
  <si>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</si>
  <si>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</si>
  <si>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</si>
  <si>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</si>
  <si>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</si>
  <si>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</si>
  <si>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</si>
  <si>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</si>
  <si>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</si>
  <si>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</si>
  <si>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</si>
  <si>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</si>
  <si>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</si>
  <si>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</si>
  <si>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</si>
  <si>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</si>
  <si>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</si>
  <si>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</si>
  <si>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</si>
  <si>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</si>
  <si>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</si>
  <si>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</si>
  <si>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</si>
  <si>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</si>
  <si>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</si>
  <si>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</si>
  <si>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</si>
  <si>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</si>
  <si>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</si>
  <si>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</si>
  <si>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</si>
  <si>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</si>
  <si>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</si>
  <si>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</si>
  <si>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</si>
  <si>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</si>
  <si>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</si>
  <si>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</si>
  <si>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</si>
  <si>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</si>
  <si>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</si>
  <si>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</si>
  <si>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</si>
  <si>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</si>
  <si>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</si>
  <si>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</si>
  <si>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</si>
  <si>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</si>
  <si>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</si>
  <si>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</si>
  <si>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</si>
  <si>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</si>
  <si>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</si>
  <si>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</si>
  <si>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</si>
  <si>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</si>
  <si>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</si>
  <si>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</si>
  <si>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</si>
  <si>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</si>
  <si>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</si>
  <si>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</si>
  <si>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</si>
  <si>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</si>
  <si>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</si>
  <si>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</si>
  <si>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</si>
  <si>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</si>
  <si>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</si>
  <si>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</si>
  <si>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</si>
  <si>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</si>
  <si>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</si>
  <si>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</si>
  <si>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</si>
  <si>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</si>
  <si>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</si>
  <si>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</si>
  <si>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</si>
  <si>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</si>
  <si>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</si>
  <si>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</si>
  <si>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</si>
  <si>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</si>
  <si>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</si>
  <si>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</si>
  <si>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</si>
  <si>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</si>
  <si>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</si>
  <si>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</si>
  <si>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</si>
  <si>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</si>
  <si>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</si>
  <si>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</si>
  <si>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</si>
  <si>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</si>
  <si>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</si>
  <si>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</si>
  <si>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</si>
  <si>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</si>
  <si>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</si>
  <si>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</si>
  <si>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</si>
  <si>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</si>
  <si>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</si>
  <si>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</si>
  <si>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</si>
  <si>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</si>
  <si>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</si>
  <si>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</si>
  <si>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</si>
  <si>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</si>
  <si>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</si>
  <si>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</si>
  <si>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</si>
  <si>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</si>
  <si>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</si>
  <si>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</si>
  <si>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</si>
  <si>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</si>
  <si>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</si>
  <si>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</si>
  <si>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</si>
  <si>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</si>
  <si>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</si>
  <si>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</si>
  <si>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</si>
  <si>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</si>
  <si>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</si>
  <si>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</si>
  <si>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</si>
  <si>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</si>
  <si>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</si>
  <si>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</si>
  <si>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</si>
  <si>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</si>
  <si>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</si>
  <si>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</si>
  <si>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</si>
  <si>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</si>
  <si>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</si>
  <si>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</si>
  <si>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</si>
  <si>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</si>
  <si>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</si>
  <si>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</si>
  <si>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</si>
  <si>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</si>
  <si>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</si>
  <si>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</si>
  <si>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</si>
  <si>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</si>
  <si>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</si>
  <si>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</si>
  <si>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</si>
  <si>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</si>
  <si>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</si>
  <si>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</si>
  <si>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</si>
  <si>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</si>
  <si>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</si>
  <si>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</si>
  <si>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</si>
  <si>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</si>
  <si>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</si>
  <si>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</si>
  <si>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</si>
  <si>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</si>
  <si>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</si>
  <si>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</si>
  <si>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</si>
  <si>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</si>
  <si>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</si>
  <si>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</si>
  <si>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</si>
  <si>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</si>
  <si>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</si>
  <si>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</si>
  <si>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</si>
  <si>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</si>
  <si>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</si>
  <si>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</si>
  <si>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</si>
  <si>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</si>
  <si>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</si>
  <si>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</si>
  <si>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</si>
  <si>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</si>
  <si>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</si>
  <si>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</si>
  <si>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</si>
  <si>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</si>
  <si>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</si>
  <si>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</si>
  <si>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</si>
  <si>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</si>
  <si>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</si>
  <si>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</si>
  <si>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</si>
  <si>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</si>
  <si>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</si>
  <si>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</si>
  <si>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</si>
  <si>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</si>
  <si>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</si>
  <si>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</si>
  <si>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</si>
  <si>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</si>
  <si>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</si>
  <si>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</si>
  <si>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</si>
  <si>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</si>
  <si>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</si>
  <si>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</si>
  <si>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</si>
  <si>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</si>
  <si>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</si>
  <si>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</si>
  <si>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</si>
  <si>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</si>
  <si>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</si>
  <si>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</si>
  <si>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</si>
  <si>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</si>
  <si>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</si>
  <si>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</si>
  <si>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</si>
  <si>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</si>
  <si>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</si>
  <si>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</si>
  <si>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</si>
  <si>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</si>
  <si>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</si>
  <si>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</si>
  <si>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</si>
  <si>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</si>
  <si>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</si>
  <si>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</si>
  <si>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</si>
  <si>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</si>
  <si>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</si>
  <si>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</si>
  <si>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</si>
  <si>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</si>
  <si>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</si>
  <si>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</si>
  <si>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</si>
  <si>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</si>
  <si>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</si>
  <si>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</si>
  <si>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</si>
  <si>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</si>
  <si>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</si>
  <si>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</si>
  <si>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</si>
  <si>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</si>
  <si>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</si>
  <si>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</si>
  <si>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</si>
  <si>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</si>
  <si>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</si>
  <si>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</si>
  <si>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</si>
  <si>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</si>
  <si>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</si>
  <si>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</si>
  <si>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</si>
  <si>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</si>
  <si>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</si>
  <si>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</si>
  <si>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</si>
  <si>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</si>
  <si>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</si>
  <si>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</si>
  <si>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</si>
  <si>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</si>
  <si>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</si>
  <si>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</si>
  <si>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</si>
  <si>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</si>
  <si>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</si>
  <si>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</si>
  <si>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</si>
  <si>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</si>
  <si>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</si>
  <si>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</si>
  <si>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</si>
  <si>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</si>
  <si>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</si>
  <si>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</si>
  <si>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</si>
  <si>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</si>
  <si>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</si>
  <si>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</si>
  <si>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</si>
  <si>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</si>
  <si>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</si>
  <si>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</si>
  <si>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</si>
  <si>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</si>
  <si>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</si>
  <si>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</si>
  <si>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</si>
  <si>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</si>
  <si>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</si>
  <si>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</si>
  <si>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</si>
  <si>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</si>
  <si>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</si>
  <si>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</si>
  <si>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</si>
  <si>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</si>
  <si>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</si>
  <si>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</si>
  <si>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</si>
  <si>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</si>
  <si>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</si>
  <si>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</si>
  <si>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</si>
  <si>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</si>
  <si>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</si>
  <si>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</si>
  <si>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</si>
  <si>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</si>
  <si>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</si>
  <si>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</si>
  <si>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</si>
  <si>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</si>
  <si>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</si>
  <si>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</si>
  <si>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</si>
  <si>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</si>
  <si>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</si>
  <si>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</si>
  <si>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</si>
  <si>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</si>
  <si>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</si>
  <si>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</si>
  <si>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</si>
  <si>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</si>
  <si>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</si>
  <si>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</si>
  <si>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</si>
  <si>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</si>
  <si>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</si>
  <si>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</si>
  <si>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</si>
  <si>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</si>
  <si>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</si>
  <si>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</si>
  <si>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</si>
  <si>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</si>
  <si>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</si>
  <si>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</si>
  <si>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</si>
  <si>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</si>
  <si>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</si>
  <si>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</si>
  <si>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</si>
  <si>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</si>
  <si>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</si>
  <si>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</si>
  <si>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</si>
  <si>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</si>
  <si>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</si>
  <si>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</si>
  <si>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</si>
  <si>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</si>
  <si>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</si>
  <si>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</si>
  <si>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</si>
  <si>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</si>
  <si>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</si>
  <si>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</si>
  <si>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</si>
  <si>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</si>
  <si>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</si>
  <si>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</si>
  <si>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</si>
  <si>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</si>
  <si>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</si>
  <si>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</si>
  <si>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</si>
  <si>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</si>
  <si>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</si>
  <si>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</si>
  <si>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</si>
  <si>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</si>
  <si>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</si>
  <si>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</si>
  <si>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</si>
  <si>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</si>
  <si>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</si>
  <si>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</si>
  <si>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</si>
  <si>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</si>
  <si>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</si>
  <si>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</si>
  <si>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</si>
  <si>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</si>
  <si>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</si>
  <si>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</si>
  <si>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</si>
  <si>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</si>
  <si>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</si>
  <si>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</si>
  <si>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</si>
  <si>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</si>
  <si>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</si>
  <si>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</si>
  <si>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</si>
  <si>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</si>
  <si>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</si>
  <si>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</si>
  <si>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</si>
  <si>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</si>
  <si>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</si>
  <si>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</si>
  <si>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</si>
  <si>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</si>
  <si>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</si>
  <si>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</si>
  <si>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</si>
  <si>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</si>
  <si>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</si>
  <si>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</si>
  <si>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</si>
  <si>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</si>
  <si>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</si>
  <si>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</si>
  <si>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</si>
  <si>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</si>
  <si>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</si>
  <si>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</si>
  <si>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</si>
  <si>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</si>
  <si>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</si>
  <si>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</si>
  <si>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</si>
  <si>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</si>
  <si>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</si>
  <si>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</si>
  <si>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</si>
  <si>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</si>
  <si>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</si>
  <si>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</si>
  <si>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</si>
  <si>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</si>
  <si>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</si>
  <si>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</si>
  <si>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</si>
  <si>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</si>
  <si>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</si>
  <si>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</si>
  <si>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</si>
  <si>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</si>
  <si>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</si>
  <si>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</si>
  <si>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</si>
  <si>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</si>
  <si>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</si>
  <si>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</si>
  <si>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</si>
  <si>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</si>
  <si>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</si>
  <si>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</si>
  <si>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</si>
  <si>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</si>
  <si>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</si>
  <si>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</si>
  <si>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</si>
  <si>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</si>
  <si>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</si>
  <si>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</si>
  <si>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</si>
  <si>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</si>
  <si>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</si>
  <si>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</si>
  <si>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</si>
  <si>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</si>
  <si>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</si>
  <si>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</si>
  <si>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</si>
  <si>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</si>
  <si>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</si>
  <si>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</si>
  <si>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</si>
  <si>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</si>
  <si>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</si>
  <si>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</si>
  <si>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</si>
  <si>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</si>
  <si>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</si>
  <si>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</si>
  <si>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</si>
  <si>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</si>
  <si>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</si>
  <si>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</si>
  <si>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</si>
  <si>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</si>
  <si>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</si>
  <si>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</si>
  <si>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</si>
  <si>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</si>
  <si>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</si>
  <si>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</si>
  <si>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</si>
  <si>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</si>
  <si>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</si>
  <si>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</si>
  <si>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</si>
  <si>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</si>
  <si>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</si>
  <si>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</si>
  <si>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</si>
  <si>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</si>
  <si>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</si>
  <si>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</si>
  <si>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</si>
  <si>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</si>
  <si>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</si>
  <si>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</si>
  <si>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</si>
  <si>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</si>
  <si>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</si>
  <si>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</si>
  <si>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</si>
  <si>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</si>
  <si>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</si>
  <si>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</si>
  <si>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</si>
  <si>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</si>
  <si>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</si>
  <si>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</si>
  <si>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</si>
  <si>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</si>
  <si>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</si>
  <si>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</si>
  <si>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</si>
  <si>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</si>
  <si>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</si>
  <si>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</si>
  <si>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</si>
  <si>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</si>
  <si>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</si>
  <si>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</si>
  <si>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</si>
  <si>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</si>
  <si>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</si>
  <si>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</si>
  <si>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</si>
  <si>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</si>
  <si>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</si>
  <si>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</si>
  <si>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</si>
  <si>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</si>
  <si>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</si>
  <si>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</si>
  <si>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</si>
  <si>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</si>
  <si>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</si>
  <si>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</si>
  <si>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</si>
  <si>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</si>
  <si>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</si>
  <si>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</si>
  <si>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</si>
  <si>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</si>
  <si>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</si>
  <si>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</si>
  <si>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</si>
  <si>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</si>
  <si>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</si>
  <si>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</si>
  <si>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</si>
  <si>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</si>
  <si>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</si>
  <si>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</si>
  <si>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</si>
  <si>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</si>
  <si>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</si>
  <si>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</si>
  <si>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</si>
  <si>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</si>
  <si>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</si>
  <si>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</si>
  <si>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</si>
  <si>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</si>
  <si>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</si>
  <si>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</si>
  <si>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</si>
  <si>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</si>
  <si>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</si>
  <si>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</si>
  <si>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</si>
  <si>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</si>
  <si>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</si>
  <si>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</si>
  <si>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</si>
  <si>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</si>
  <si>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</si>
  <si>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</si>
  <si>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</si>
  <si>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</si>
  <si>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</si>
  <si>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</si>
  <si>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</si>
  <si>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</si>
  <si>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</si>
  <si>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</si>
  <si>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</si>
  <si>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</si>
  <si>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</si>
  <si>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</si>
  <si>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</si>
  <si>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</si>
  <si>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</si>
  <si>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</si>
  <si>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</si>
  <si>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</si>
  <si>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</si>
  <si>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</si>
  <si>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</si>
  <si>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</si>
  <si>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</si>
  <si>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</si>
  <si>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</si>
  <si>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</si>
  <si>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</si>
  <si>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</si>
  <si>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</si>
  <si>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</si>
  <si>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</si>
  <si>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</si>
  <si>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</si>
  <si>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</si>
  <si>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</si>
  <si>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</si>
  <si>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</si>
  <si>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</si>
  <si>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</si>
  <si>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</si>
  <si>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</si>
  <si>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</si>
  <si>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</si>
  <si>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</si>
  <si>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</si>
  <si>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</si>
  <si>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</si>
  <si>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</si>
  <si>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</si>
  <si>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</si>
  <si>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</si>
  <si>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</si>
  <si>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</si>
  <si>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</si>
  <si>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</si>
  <si>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</si>
  <si>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</si>
  <si>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</si>
  <si>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</si>
  <si>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</si>
  <si>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</si>
  <si>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</si>
  <si>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</si>
  <si>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</si>
  <si>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</si>
  <si>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</si>
  <si>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</si>
  <si>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</si>
  <si>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</si>
  <si>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</si>
  <si>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</si>
  <si>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</si>
  <si>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</si>
  <si>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</si>
  <si>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</si>
  <si>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</si>
  <si>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</si>
  <si>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</si>
  <si>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</si>
  <si>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</si>
  <si>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</si>
  <si>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</si>
  <si>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</si>
  <si>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</si>
  <si>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</si>
  <si>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</si>
  <si>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</si>
  <si>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</si>
  <si>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</si>
  <si>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</si>
  <si>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</si>
  <si>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</si>
  <si>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</si>
  <si>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</si>
  <si>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</si>
  <si>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</si>
  <si>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</si>
  <si>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</si>
  <si>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</si>
  <si>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</si>
  <si>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</si>
  <si>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</si>
  <si>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</si>
  <si>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</si>
  <si>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</si>
  <si>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</si>
  <si>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</si>
  <si>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</si>
  <si>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</si>
  <si>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</si>
  <si>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</si>
  <si>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</si>
  <si>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</si>
  <si>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</si>
  <si>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</si>
  <si>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</si>
  <si>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</si>
  <si>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</si>
  <si>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</si>
  <si>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</si>
  <si>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</si>
  <si>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</si>
  <si>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</si>
  <si>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</si>
  <si>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</si>
  <si>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</si>
  <si>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</si>
  <si>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</si>
  <si>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</si>
  <si>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</si>
  <si>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</si>
  <si>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</si>
  <si>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</si>
  <si>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</si>
  <si>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</si>
  <si>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</si>
  <si>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</si>
  <si>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</si>
  <si>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</si>
  <si>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</si>
  <si>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</si>
  <si>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</si>
  <si>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</si>
  <si>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</si>
  <si>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</si>
  <si>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</si>
  <si>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</si>
  <si>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</si>
  <si>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</si>
  <si>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</si>
  <si>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</si>
  <si>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</si>
  <si>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</si>
  <si>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</si>
  <si>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</si>
  <si>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</si>
  <si>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</si>
  <si>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</si>
  <si>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</si>
  <si>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</si>
  <si>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</si>
  <si>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</si>
  <si>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</si>
  <si>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</si>
  <si>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</si>
  <si>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</si>
  <si>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</si>
  <si>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</si>
  <si>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</si>
  <si>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</si>
  <si>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</si>
  <si>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</si>
  <si>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</si>
  <si>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</si>
  <si>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</si>
  <si>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</si>
  <si>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</si>
  <si>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</si>
  <si>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</si>
  <si>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</si>
  <si>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</si>
  <si>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</si>
  <si>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</si>
  <si>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</si>
  <si>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</si>
  <si>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</si>
  <si>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</si>
  <si>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</si>
  <si>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</si>
  <si>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</si>
  <si>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</si>
  <si>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</si>
  <si>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</si>
  <si>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</si>
  <si>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</si>
  <si>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</si>
  <si>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</si>
  <si>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</si>
  <si>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</si>
  <si>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</si>
  <si>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</si>
  <si>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</si>
  <si>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</si>
  <si>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</si>
  <si>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</si>
  <si>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</si>
  <si>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</si>
  <si>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</si>
  <si>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</si>
  <si>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</si>
  <si>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</si>
  <si>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</si>
  <si>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</si>
  <si>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</si>
  <si>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</si>
  <si>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</si>
  <si>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</si>
  <si>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</si>
  <si>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</si>
  <si>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</si>
  <si>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</si>
  <si>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</si>
  <si>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</si>
  <si>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</si>
  <si>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</si>
  <si>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</si>
  <si>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</si>
  <si>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</si>
  <si>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</si>
  <si>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</si>
  <si>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</si>
  <si>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</si>
  <si>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</si>
  <si>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</si>
  <si>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</si>
  <si>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</si>
  <si>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</si>
  <si>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</si>
  <si>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</si>
  <si>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</si>
  <si>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</si>
  <si>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</si>
  <si>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</si>
  <si>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</si>
  <si>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</si>
  <si>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</si>
  <si>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</si>
  <si>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</si>
  <si>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</si>
  <si>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</si>
  <si>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</si>
  <si>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</si>
  <si>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</si>
  <si>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</si>
  <si>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</si>
  <si>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</si>
  <si>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</si>
  <si>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</si>
  <si>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</si>
  <si>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</si>
  <si>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</si>
  <si>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</si>
  <si>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</si>
  <si>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</si>
  <si>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</si>
  <si>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</si>
  <si>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</si>
  <si>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</si>
  <si>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</si>
  <si>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</si>
  <si>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</si>
  <si>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</si>
  <si>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</si>
  <si>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</si>
  <si>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</si>
  <si>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</si>
  <si>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</si>
  <si>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</si>
  <si>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</si>
  <si>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</si>
  <si>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</si>
  <si>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</si>
  <si>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</si>
  <si>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</si>
  <si>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</si>
  <si>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</si>
  <si>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</si>
  <si>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</si>
  <si>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</si>
  <si>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</si>
  <si>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</si>
  <si>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</si>
  <si>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</si>
  <si>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</si>
  <si>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</si>
  <si>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</si>
  <si>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</si>
  <si>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</si>
  <si>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</si>
  <si>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</si>
  <si>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</si>
  <si>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</si>
  <si>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</si>
  <si>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</si>
  <si>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</si>
  <si>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</si>
  <si>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</si>
  <si>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</si>
  <si>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</si>
  <si>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</si>
  <si>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</si>
  <si>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</si>
  <si>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</si>
  <si>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</si>
  <si>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</si>
  <si>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</si>
  <si>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</si>
  <si>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</si>
  <si>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</si>
  <si>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</si>
  <si>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</si>
  <si>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</si>
  <si>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</si>
  <si>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</si>
  <si>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</si>
  <si>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</si>
  <si>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</si>
  <si>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</si>
  <si>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</si>
  <si>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</si>
  <si>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</si>
  <si>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</si>
  <si>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</si>
  <si>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</si>
  <si>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</si>
  <si>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</si>
  <si>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</si>
  <si>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</si>
  <si>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</si>
  <si>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</si>
  <si>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</si>
  <si>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</si>
  <si>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</si>
  <si>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</si>
  <si>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</si>
  <si>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</si>
  <si>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</si>
  <si>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</si>
  <si>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</si>
  <si>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</si>
  <si>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</si>
  <si>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</si>
  <si>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</si>
  <si>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</si>
  <si>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</si>
  <si>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</si>
  <si>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</si>
  <si>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</si>
  <si>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</si>
  <si>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</si>
  <si>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</si>
  <si>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</si>
  <si>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</si>
  <si>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</si>
  <si>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</si>
  <si>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</si>
  <si>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</si>
  <si>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</si>
  <si>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</si>
  <si>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</si>
  <si>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</si>
  <si>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</si>
  <si>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</si>
  <si>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</si>
  <si>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</si>
  <si>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</si>
  <si>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</si>
  <si>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</si>
  <si>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</si>
  <si>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</si>
  <si>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</si>
  <si>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</si>
  <si>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</si>
  <si>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</si>
  <si>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</si>
  <si>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</si>
  <si>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</si>
  <si>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</si>
  <si>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</si>
  <si>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</si>
  <si>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</si>
  <si>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</si>
  <si>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</si>
  <si>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</si>
  <si>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</si>
  <si>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</si>
  <si>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</si>
  <si>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</si>
  <si>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</si>
  <si>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</si>
  <si>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</si>
  <si>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</si>
  <si>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</si>
  <si>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</si>
  <si>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</si>
  <si>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</si>
  <si>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</si>
  <si>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</si>
  <si>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</si>
  <si>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</si>
  <si>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</si>
  <si>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</si>
  <si>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</si>
  <si>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</si>
  <si>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</si>
  <si>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</si>
  <si>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</si>
  <si>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</si>
  <si>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</si>
  <si>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</si>
  <si>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</si>
  <si>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</si>
  <si>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</si>
  <si>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</si>
  <si>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</si>
  <si>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</si>
  <si>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</si>
  <si>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</si>
  <si>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</si>
  <si>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</si>
  <si>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</si>
  <si>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</si>
  <si>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</si>
  <si>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</si>
  <si>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</si>
  <si>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</si>
  <si>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</si>
  <si>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</si>
  <si>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</si>
  <si>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</si>
  <si>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</si>
  <si>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</si>
  <si>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</si>
  <si>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</si>
  <si>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</si>
  <si>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</si>
  <si>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</si>
  <si>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</si>
  <si>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</si>
  <si>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</si>
  <si>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</si>
  <si>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</si>
  <si>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</si>
  <si>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</si>
  <si>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</si>
  <si>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</si>
  <si>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</si>
  <si>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</si>
  <si>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</si>
  <si>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</si>
  <si>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</si>
  <si>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</si>
  <si>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</si>
  <si>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</si>
  <si>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</si>
  <si>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</si>
  <si>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</si>
  <si>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</si>
  <si>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</si>
  <si>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</si>
  <si>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</si>
  <si>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</si>
  <si>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</si>
  <si>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</si>
  <si>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</si>
  <si>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</si>
  <si>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</si>
  <si>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</si>
  <si>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</si>
  <si>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</si>
  <si>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</si>
  <si>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</si>
  <si>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</si>
  <si>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</si>
  <si>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</si>
  <si>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</si>
  <si>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</si>
  <si>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</si>
  <si>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</si>
  <si>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</si>
  <si>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</si>
  <si>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</si>
  <si>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</si>
  <si>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</si>
  <si>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</si>
  <si>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</si>
  <si>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</si>
  <si>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</si>
  <si>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</si>
  <si>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</si>
  <si>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</si>
  <si>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</si>
  <si>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</si>
  <si>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</si>
  <si>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</si>
  <si>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</si>
  <si>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</si>
  <si>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</si>
  <si>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</si>
  <si>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</si>
  <si>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</si>
  <si>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</si>
  <si>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</si>
  <si>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</si>
  <si>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</si>
  <si>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</si>
  <si>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</si>
  <si>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</si>
  <si>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</si>
  <si>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</si>
  <si>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</si>
  <si>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</si>
  <si>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</si>
  <si>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</si>
  <si>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</si>
  <si>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</si>
  <si>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</si>
  <si>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</si>
  <si>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</si>
  <si>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</si>
  <si>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</si>
  <si>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</si>
  <si>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</si>
  <si>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</si>
  <si>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</si>
  <si>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</si>
  <si>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</si>
  <si>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</si>
  <si>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</si>
  <si>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</si>
  <si>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</si>
  <si>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</si>
  <si>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</si>
  <si>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</si>
  <si>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</si>
  <si>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</si>
  <si>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</si>
  <si>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</si>
  <si>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</si>
  <si>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</si>
  <si>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</si>
  <si>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</si>
  <si>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</si>
  <si>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</si>
  <si>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</si>
  <si>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</si>
  <si>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</si>
  <si>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</si>
  <si>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</si>
  <si>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</si>
  <si>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</si>
  <si>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</si>
  <si>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</si>
  <si>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</si>
  <si>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</si>
  <si>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</si>
  <si>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</si>
  <si>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</si>
  <si>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</si>
  <si>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</si>
  <si>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</si>
  <si>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</si>
  <si>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</si>
  <si>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</si>
  <si>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</si>
  <si>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</si>
  <si>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</si>
  <si>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</si>
  <si>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</si>
  <si>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</si>
  <si>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</si>
  <si>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</si>
  <si>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</si>
  <si>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</si>
  <si>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</si>
  <si>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</si>
  <si>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</si>
  <si>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</si>
  <si>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</si>
  <si>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</si>
  <si>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</si>
  <si>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</si>
  <si>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</si>
  <si>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</si>
  <si>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</si>
  <si>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</si>
  <si>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</si>
  <si>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</si>
  <si>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</si>
  <si>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</si>
  <si>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</si>
  <si>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</si>
  <si>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</si>
  <si>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</si>
  <si>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</si>
  <si>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</si>
  <si>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</si>
  <si>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</si>
  <si>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</si>
  <si>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</si>
  <si>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</si>
  <si>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</si>
  <si>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</si>
  <si>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</si>
  <si>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</si>
  <si>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</si>
  <si>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</si>
  <si>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</si>
  <si>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</si>
  <si>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</si>
  <si>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</si>
  <si>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</si>
  <si>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</si>
  <si>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</si>
  <si>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</si>
  <si>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</si>
  <si>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</si>
  <si>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</si>
  <si>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</si>
  <si>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</si>
  <si>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</si>
  <si>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</si>
  <si>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</si>
  <si>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</si>
  <si>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</si>
  <si>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</si>
  <si>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</si>
  <si>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</si>
  <si>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</si>
  <si>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</si>
  <si>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</si>
  <si>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</si>
  <si>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</si>
  <si>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</si>
  <si>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</si>
  <si>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</si>
  <si>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</si>
  <si>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</si>
  <si>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</si>
  <si>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</si>
  <si>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</si>
  <si>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</si>
  <si>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</si>
  <si>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</si>
  <si>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</si>
  <si>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</si>
  <si>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</si>
  <si>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</si>
  <si>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</si>
  <si>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</si>
  <si>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</si>
  <si>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</si>
  <si>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</si>
  <si>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</si>
  <si>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</si>
  <si>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</si>
  <si>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</si>
  <si>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</si>
  <si>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</si>
  <si>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</si>
  <si>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</si>
  <si>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</si>
  <si>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</si>
  <si>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</si>
  <si>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</si>
  <si>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</si>
  <si>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</si>
  <si>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</si>
  <si>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</si>
  <si>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</si>
  <si>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</si>
  <si>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</si>
  <si>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</si>
  <si>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</si>
  <si>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</si>
  <si>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</si>
  <si>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</si>
  <si>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</si>
  <si>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</si>
  <si>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</si>
  <si>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</si>
  <si>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</si>
  <si>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</si>
  <si>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</si>
  <si>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</si>
  <si>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</si>
  <si>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</si>
  <si>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</si>
  <si>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</si>
  <si>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</si>
  <si>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</si>
  <si>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</si>
  <si>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</si>
  <si>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</si>
  <si>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</si>
  <si>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</si>
  <si>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</si>
  <si>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</si>
  <si>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</si>
  <si>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</si>
  <si>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</si>
  <si>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</si>
  <si>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</si>
  <si>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</si>
  <si>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</si>
  <si>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</si>
  <si>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</si>
  <si>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</si>
  <si>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</si>
  <si>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</si>
  <si>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</si>
  <si>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</si>
  <si>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</si>
  <si>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</si>
  <si>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</si>
  <si>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</si>
  <si>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</si>
  <si>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</si>
  <si>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</si>
  <si>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</si>
  <si>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</si>
  <si>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</si>
  <si>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</si>
  <si>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</si>
  <si>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</si>
  <si>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</si>
  <si>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</si>
  <si>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</si>
  <si>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</si>
  <si>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</si>
  <si>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</si>
  <si>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</si>
  <si>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</si>
  <si>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</si>
  <si>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</si>
  <si>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</si>
  <si>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</si>
  <si>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</si>
  <si>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</si>
  <si>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</si>
  <si>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</si>
  <si>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</si>
  <si>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</si>
  <si>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</si>
  <si>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</si>
  <si>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</si>
  <si>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</si>
  <si>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</si>
  <si>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</si>
  <si>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</si>
  <si>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</si>
  <si>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</si>
  <si>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</si>
  <si>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</si>
  <si>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</si>
  <si>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</si>
  <si>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</si>
  <si>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</si>
  <si>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</si>
  <si>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</si>
  <si>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</si>
  <si>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</si>
  <si>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</si>
  <si>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</si>
  <si>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</si>
  <si>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</si>
  <si>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</si>
  <si>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</si>
  <si>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</si>
  <si>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</si>
  <si>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</si>
  <si>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</si>
  <si>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</si>
  <si>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</si>
  <si>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</si>
  <si>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</si>
  <si>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</si>
  <si>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</si>
  <si>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</si>
  <si>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</si>
  <si>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</si>
  <si>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</si>
  <si>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</si>
  <si>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</si>
  <si>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</si>
  <si>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</si>
  <si>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</si>
  <si>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</si>
  <si>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</si>
  <si>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</si>
  <si>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</si>
  <si>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</si>
  <si>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</si>
  <si>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</si>
  <si>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</si>
  <si>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</si>
  <si>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</si>
  <si>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</si>
  <si>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</si>
  <si>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</si>
  <si>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</si>
  <si>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</si>
  <si>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</si>
  <si>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</si>
  <si>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</si>
  <si>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</si>
  <si>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</si>
  <si>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</si>
  <si>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</si>
  <si>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</si>
  <si>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</si>
  <si>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</si>
  <si>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</si>
  <si>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</si>
  <si>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</si>
  <si>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</si>
  <si>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</si>
  <si>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</si>
  <si>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</si>
  <si>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</si>
  <si>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</si>
  <si>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</si>
  <si>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</si>
  <si>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</si>
  <si>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</si>
  <si>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</si>
  <si>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</si>
  <si>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</si>
  <si>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</si>
  <si>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</si>
  <si>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</si>
  <si>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</si>
  <si>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</si>
  <si>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</si>
  <si>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</si>
  <si>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</si>
  <si>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</si>
  <si>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</si>
  <si>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</si>
  <si>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</si>
  <si>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</si>
  <si>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</si>
  <si>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</si>
  <si>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</si>
  <si>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</si>
  <si>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</si>
  <si>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</si>
  <si>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</si>
  <si>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</si>
  <si>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</si>
  <si>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</si>
  <si>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</si>
  <si>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</si>
  <si>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</si>
  <si>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</si>
  <si>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</si>
  <si>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</si>
  <si>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</si>
  <si>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</si>
  <si>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</si>
  <si>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</si>
  <si>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</si>
  <si>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</si>
  <si>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</si>
  <si>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</si>
  <si>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</si>
  <si>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</si>
  <si>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</si>
  <si>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</si>
  <si>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</si>
  <si>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</si>
  <si>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</si>
  <si>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</si>
  <si>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</si>
  <si>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</si>
  <si>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</si>
  <si>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</si>
  <si>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</si>
  <si>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</si>
  <si>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</si>
  <si>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</si>
  <si>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</si>
  <si>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</si>
  <si>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</si>
  <si>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</si>
  <si>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</si>
  <si>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</si>
  <si>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</si>
  <si>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</si>
  <si>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</si>
  <si>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</si>
  <si>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</si>
  <si>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</si>
  <si>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</si>
  <si>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</si>
  <si>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</si>
  <si>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</si>
  <si>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</si>
  <si>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</si>
  <si>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</si>
  <si>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</si>
  <si>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</si>
  <si>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</si>
  <si>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</si>
  <si>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</si>
  <si>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</si>
  <si>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</si>
  <si>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</si>
  <si>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</si>
  <si>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</si>
  <si>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</si>
  <si>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</si>
  <si>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</si>
  <si>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</si>
  <si>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</si>
  <si>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</si>
  <si>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</si>
  <si>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</si>
  <si>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</si>
  <si>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</si>
  <si>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</si>
  <si>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</si>
  <si>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</si>
  <si>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</si>
  <si>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</si>
  <si>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</si>
  <si>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</si>
  <si>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</si>
  <si>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</si>
  <si>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</si>
  <si>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</si>
  <si>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</si>
  <si>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</si>
  <si>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</si>
  <si>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</si>
  <si>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</si>
  <si>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</si>
  <si>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</si>
  <si>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</si>
  <si>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</si>
  <si>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</si>
  <si>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</si>
  <si>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</si>
  <si>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</si>
  <si>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</si>
  <si>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</si>
  <si>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</si>
  <si>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</si>
  <si>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</si>
  <si>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</si>
  <si>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</si>
  <si>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</si>
  <si>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</si>
  <si>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</si>
  <si>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</si>
  <si>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</si>
  <si>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</si>
  <si>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</si>
  <si>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</si>
  <si>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</si>
  <si>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</si>
  <si>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</si>
  <si>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</si>
  <si>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</si>
  <si>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</si>
  <si>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</si>
  <si>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</si>
  <si>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</si>
  <si>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</si>
  <si>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</si>
  <si>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</si>
  <si>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</si>
  <si>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</si>
  <si>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</si>
  <si>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</si>
  <si>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</si>
  <si>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</si>
  <si>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</si>
  <si>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</si>
  <si>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</si>
  <si>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</si>
  <si>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</si>
  <si>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</si>
  <si>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</si>
  <si>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</si>
  <si>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</si>
  <si>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</si>
  <si>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</si>
  <si>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</si>
  <si>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</si>
  <si>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</si>
  <si>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</si>
  <si>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</si>
  <si>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</si>
  <si>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</si>
  <si>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</si>
  <si>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</si>
  <si>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</si>
  <si>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</si>
  <si>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</si>
  <si>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</si>
  <si>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</si>
  <si>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</si>
  <si>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</si>
  <si>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</si>
  <si>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</si>
  <si>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</si>
  <si>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</si>
  <si>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</si>
  <si>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</si>
  <si>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</si>
  <si>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</si>
  <si>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</si>
  <si>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</si>
  <si>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</si>
  <si>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</si>
  <si>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</si>
  <si>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</si>
  <si>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</si>
  <si>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</si>
  <si>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</si>
  <si>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</si>
  <si>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</si>
  <si>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</si>
  <si>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</si>
  <si>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</si>
  <si>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</si>
  <si>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</si>
  <si>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</si>
  <si>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</si>
  <si>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</si>
  <si>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</si>
  <si>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</si>
  <si>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</si>
  <si>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</si>
  <si>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</si>
  <si>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</si>
  <si>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</si>
  <si>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</si>
  <si>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</si>
  <si>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</si>
  <si>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</si>
  <si>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</si>
  <si>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</si>
  <si>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</si>
  <si>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</si>
  <si>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</si>
  <si>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</si>
  <si>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</si>
  <si>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</si>
  <si>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</si>
  <si>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</si>
  <si>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</si>
  <si>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</si>
  <si>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</si>
  <si>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</si>
  <si>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</si>
  <si>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</si>
  <si>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</si>
  <si>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</si>
  <si>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</si>
  <si>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</si>
  <si>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</si>
  <si>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</si>
  <si>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</si>
  <si>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</si>
  <si>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</si>
  <si>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</si>
  <si>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</si>
  <si>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</si>
  <si>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</si>
  <si>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</si>
  <si>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</si>
  <si>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</si>
  <si>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</si>
  <si>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</si>
  <si>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</si>
  <si>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</si>
  <si>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</si>
  <si>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</si>
  <si>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</si>
  <si>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</si>
  <si>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</si>
  <si>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</si>
  <si>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</si>
  <si>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</si>
  <si>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</si>
  <si>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</si>
  <si>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</si>
  <si>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</si>
  <si>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</si>
  <si>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</si>
  <si>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</si>
  <si>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</si>
  <si>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</si>
  <si>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</si>
  <si>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</si>
  <si>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</si>
  <si>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</si>
  <si>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</si>
  <si>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</si>
  <si>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</si>
  <si>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</si>
  <si>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</si>
  <si>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</si>
  <si>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</si>
  <si>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</si>
  <si>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</si>
  <si>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</si>
  <si>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</si>
  <si>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</si>
  <si>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</si>
  <si>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</si>
  <si>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</si>
  <si>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</si>
  <si>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</si>
  <si>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</si>
  <si>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</si>
  <si>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</si>
  <si>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</si>
  <si>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</si>
  <si>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</si>
  <si>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</si>
  <si>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</si>
  <si>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</si>
  <si>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</si>
  <si>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</si>
  <si>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</si>
  <si>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</si>
  <si>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</si>
  <si>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</si>
  <si>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</si>
  <si>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</si>
  <si>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</si>
  <si>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</si>
  <si>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</si>
  <si>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</si>
  <si>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</si>
  <si>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</si>
  <si>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</si>
  <si>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</si>
  <si>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</si>
  <si>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</si>
  <si>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</si>
  <si>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</si>
  <si>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</si>
  <si>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</si>
  <si>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</si>
  <si>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</si>
  <si>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</si>
  <si>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</si>
  <si>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</si>
  <si>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</si>
  <si>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</si>
  <si>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</si>
  <si>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</si>
  <si>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</si>
  <si>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</si>
  <si>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</si>
  <si>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</si>
  <si>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</si>
  <si>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</si>
  <si>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</si>
  <si>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</si>
  <si>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</si>
  <si>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</si>
  <si>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</si>
  <si>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</si>
  <si>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</si>
  <si>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</si>
  <si>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</si>
  <si>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</si>
  <si>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</si>
  <si>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</si>
  <si>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</si>
  <si>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</si>
  <si>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</si>
  <si>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</si>
  <si>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</si>
  <si>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</si>
  <si>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</si>
  <si>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</si>
  <si>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</si>
  <si>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</si>
  <si>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</si>
  <si>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</si>
  <si>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</si>
  <si>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</si>
  <si>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</si>
  <si>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</si>
  <si>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</si>
  <si>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</si>
  <si>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</si>
  <si>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</si>
  <si>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</si>
  <si>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</si>
  <si>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</si>
  <si>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</si>
  <si>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</si>
  <si>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</si>
  <si>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</si>
  <si>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</si>
  <si>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</si>
  <si>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</si>
  <si>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</si>
  <si>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</si>
  <si>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</si>
  <si>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</si>
  <si>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</si>
  <si>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</si>
  <si>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</si>
  <si>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</si>
  <si>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</si>
  <si>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</si>
  <si>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</si>
  <si>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</si>
  <si>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</si>
  <si>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</si>
  <si>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</si>
  <si>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</si>
  <si>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</si>
  <si>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</si>
  <si>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</si>
  <si>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</si>
  <si>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</si>
  <si>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</si>
  <si>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</si>
  <si>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</si>
  <si>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</si>
  <si>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</si>
  <si>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</si>
  <si>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</si>
  <si>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</si>
  <si>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</si>
  <si>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</si>
  <si>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</si>
  <si>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</si>
  <si>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</si>
  <si>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</si>
  <si>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</si>
  <si>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</si>
  <si>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</si>
  <si>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</si>
  <si>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</si>
  <si>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</si>
  <si>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</si>
  <si>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</si>
  <si>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</si>
  <si>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</si>
  <si>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</si>
  <si>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</si>
  <si>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</si>
  <si>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</si>
  <si>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</si>
  <si>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</si>
  <si>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</si>
  <si>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</si>
  <si>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</si>
  <si>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</si>
  <si>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</si>
  <si>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</si>
  <si>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</si>
  <si>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</si>
  <si>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</si>
  <si>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</si>
  <si>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</si>
  <si>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</si>
  <si>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</si>
  <si>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</si>
  <si>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</si>
  <si>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</si>
  <si>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</si>
  <si>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</si>
  <si>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</si>
  <si>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</si>
  <si>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</si>
  <si>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</si>
  <si>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</si>
  <si>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</si>
  <si>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</si>
  <si>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</si>
  <si>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</si>
  <si>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</si>
  <si>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</si>
  <si>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</si>
  <si>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</si>
  <si>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</si>
  <si>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</si>
  <si>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</si>
  <si>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</si>
  <si>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</si>
  <si>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</si>
  <si>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</si>
  <si>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</si>
  <si>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</si>
  <si>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</si>
  <si>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</si>
  <si>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</si>
  <si>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</si>
  <si>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</si>
  <si>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</si>
  <si>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</si>
  <si>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</si>
  <si>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</si>
  <si>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</si>
  <si>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</si>
  <si>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</si>
  <si>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</si>
  <si>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</si>
  <si>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</si>
  <si>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</si>
  <si>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</si>
  <si>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</si>
  <si>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</si>
  <si>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</si>
  <si>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</si>
  <si>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</si>
  <si>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</si>
  <si>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</si>
  <si>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</si>
  <si>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</si>
  <si>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</si>
  <si>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</si>
  <si>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</si>
  <si>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</si>
  <si>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</si>
  <si>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</si>
  <si>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</si>
  <si>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</si>
  <si>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</si>
  <si>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</si>
  <si>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</si>
  <si>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</si>
  <si>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</si>
  <si>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</si>
  <si>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</si>
  <si>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</si>
  <si>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</si>
  <si>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</si>
  <si>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</si>
  <si>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</si>
  <si>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</si>
  <si>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</si>
  <si>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</si>
  <si>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</si>
  <si>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</si>
  <si>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</si>
  <si>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</si>
  <si>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</si>
  <si>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</si>
  <si>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</si>
  <si>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</si>
  <si>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</si>
  <si>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</si>
  <si>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</si>
  <si>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</si>
  <si>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</si>
  <si>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</si>
  <si>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</si>
  <si>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</si>
  <si>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</si>
  <si>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</si>
  <si>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</si>
  <si>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</si>
  <si>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</si>
  <si>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</si>
  <si>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</si>
  <si>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</si>
  <si>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</si>
  <si>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</si>
  <si>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</si>
  <si>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</si>
  <si>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</si>
  <si>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</si>
  <si>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</si>
  <si>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</si>
  <si>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</si>
  <si>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</si>
  <si>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</si>
  <si>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</si>
  <si>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</si>
  <si>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</si>
  <si>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</si>
  <si>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</si>
  <si>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</si>
  <si>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</si>
  <si>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</si>
  <si>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</si>
  <si>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</si>
  <si>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</si>
  <si>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</si>
  <si>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</si>
  <si>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</si>
  <si>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</si>
  <si>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</si>
  <si>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</si>
  <si>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</si>
  <si>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</si>
  <si>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</si>
  <si>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</si>
  <si>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</si>
  <si>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</si>
  <si>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</si>
  <si>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</si>
  <si>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</si>
  <si>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</si>
  <si>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</si>
  <si>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</si>
  <si>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</si>
  <si>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</si>
  <si>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</si>
  <si>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</si>
  <si>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</si>
  <si>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</si>
  <si>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</si>
  <si>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</si>
  <si>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</si>
  <si>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</si>
  <si>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</si>
  <si>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</si>
  <si>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</si>
  <si>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</si>
  <si>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</si>
  <si>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</si>
  <si>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</si>
  <si>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</si>
  <si>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</si>
  <si>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</si>
  <si>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</si>
  <si>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</si>
  <si>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</si>
  <si>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</si>
  <si>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</si>
  <si>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</si>
  <si>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</si>
  <si>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</si>
  <si>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</si>
  <si>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</si>
  <si>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</si>
  <si>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</si>
  <si>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</si>
  <si>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</si>
  <si>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</si>
  <si>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</si>
  <si>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</si>
  <si>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</si>
  <si>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</si>
  <si>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</si>
  <si>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</si>
  <si>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</si>
  <si>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</si>
  <si>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</si>
  <si>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</si>
  <si>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</si>
  <si>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</si>
  <si>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</si>
  <si>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</si>
  <si>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</si>
  <si>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</si>
  <si>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</si>
  <si>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</si>
  <si>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</si>
  <si>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</si>
  <si>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</si>
  <si>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</si>
  <si>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</si>
  <si>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</si>
  <si>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</si>
  <si>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</si>
  <si>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</si>
  <si>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</si>
  <si>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</si>
  <si>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</si>
  <si>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</si>
  <si>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</si>
  <si>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</si>
  <si>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</si>
  <si>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</si>
  <si>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</si>
  <si>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</si>
  <si>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</si>
  <si>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</si>
  <si>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</si>
  <si>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</si>
  <si>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</si>
  <si>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</si>
  <si>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</si>
  <si>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</si>
  <si>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</si>
  <si>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</si>
  <si>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</si>
  <si>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</si>
  <si>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</si>
  <si>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</si>
  <si>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</si>
  <si>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</si>
  <si>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</si>
  <si>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</si>
  <si>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</si>
  <si>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</si>
  <si>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</si>
  <si>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</si>
  <si>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</si>
  <si>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</si>
  <si>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</si>
  <si>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</si>
  <si>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</si>
  <si>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</si>
  <si>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</si>
  <si>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</si>
  <si>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</si>
  <si>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</si>
  <si>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</si>
  <si>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</si>
  <si>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</si>
  <si>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</si>
  <si>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</si>
  <si>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</si>
  <si>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</si>
  <si>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</si>
  <si>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</si>
  <si>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</si>
  <si>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</si>
  <si>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</si>
  <si>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</si>
  <si>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</si>
  <si>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</si>
  <si>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</si>
  <si>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</si>
  <si>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</si>
  <si>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</si>
  <si>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</si>
  <si>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</si>
  <si>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</si>
  <si>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</si>
  <si>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</si>
  <si>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</si>
  <si>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</si>
  <si>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</si>
  <si>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</si>
  <si>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</si>
  <si>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</si>
  <si>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</si>
  <si>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</si>
  <si>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</si>
  <si>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</si>
  <si>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</si>
  <si>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</si>
  <si>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</si>
  <si>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</si>
  <si>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</si>
  <si>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</si>
  <si>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</si>
  <si>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</si>
  <si>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</si>
  <si>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</si>
  <si>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</si>
  <si>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</si>
  <si>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</si>
  <si>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</si>
  <si>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</si>
  <si>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</si>
  <si>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</si>
  <si>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</si>
  <si>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</si>
  <si>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</si>
  <si>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</si>
  <si>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</si>
  <si>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</si>
  <si>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</si>
  <si>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</si>
  <si>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</si>
  <si>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</si>
  <si>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</si>
  <si>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</si>
  <si>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</si>
  <si>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</si>
  <si>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</si>
  <si>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</si>
  <si>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</si>
  <si>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</si>
  <si>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</si>
  <si>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</si>
  <si>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</si>
  <si>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</si>
  <si>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</si>
  <si>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</si>
  <si>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</si>
  <si>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</si>
  <si>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</si>
  <si>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</si>
  <si>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</si>
  <si>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</si>
  <si>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</si>
  <si>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</si>
  <si>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</si>
  <si>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</si>
  <si>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</si>
  <si>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</si>
  <si>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</si>
  <si>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</si>
  <si>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</si>
  <si>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</si>
  <si>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</si>
  <si>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</si>
  <si>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</si>
  <si>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</si>
  <si>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</si>
  <si>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</si>
  <si>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</si>
  <si>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</si>
  <si>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</si>
  <si>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</si>
  <si>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</si>
  <si>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</si>
  <si>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</si>
  <si>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</si>
  <si>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</si>
  <si>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</si>
  <si>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</si>
  <si>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</si>
  <si>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</si>
  <si>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</si>
  <si>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</si>
  <si>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</si>
  <si>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</si>
  <si>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</si>
  <si>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</si>
  <si>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</si>
  <si>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</si>
  <si>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</si>
  <si>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</si>
  <si>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</si>
  <si>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</si>
  <si>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</si>
  <si>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</si>
  <si>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</si>
  <si>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</si>
  <si>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</si>
  <si>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</si>
  <si>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</si>
  <si>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</si>
  <si>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</si>
  <si>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</si>
  <si>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</si>
  <si>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</si>
  <si>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</si>
  <si>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</si>
  <si>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</si>
  <si>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</si>
  <si>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</si>
  <si>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</si>
  <si>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</si>
  <si>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</si>
  <si>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</si>
  <si>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</si>
  <si>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</si>
  <si>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</si>
  <si>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</si>
  <si>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</si>
  <si>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</si>
  <si>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</si>
  <si>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</si>
  <si>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</si>
  <si>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</si>
  <si>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</si>
  <si>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</si>
  <si>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</si>
  <si>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</si>
  <si>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</si>
  <si>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</si>
  <si>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</si>
  <si>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</si>
  <si>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</si>
  <si>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</si>
  <si>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</si>
  <si>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</si>
  <si>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</si>
  <si>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</si>
  <si>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</si>
  <si>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</si>
  <si>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</si>
  <si>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</si>
  <si>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</si>
  <si>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</si>
  <si>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</si>
  <si>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</si>
  <si>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</si>
  <si>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</si>
  <si>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</si>
  <si>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</si>
  <si>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</si>
  <si>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</si>
  <si>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</si>
  <si>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</si>
  <si>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</si>
  <si>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</si>
  <si>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</si>
  <si>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</si>
  <si>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</si>
  <si>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</si>
  <si>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</si>
  <si>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</si>
  <si>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</si>
  <si>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</si>
  <si>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</si>
  <si>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</si>
  <si>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</si>
  <si>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</si>
  <si>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</si>
  <si>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</si>
  <si>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</si>
  <si>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</si>
  <si>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</si>
  <si>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</si>
  <si>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</si>
  <si>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</si>
  <si>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</si>
  <si>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</si>
  <si>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</si>
  <si>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</si>
  <si>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</si>
  <si>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</si>
  <si>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</si>
  <si>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</si>
  <si>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</si>
  <si>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</si>
  <si>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</si>
  <si>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</si>
  <si>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</si>
  <si>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</si>
  <si>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</si>
  <si>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</si>
  <si>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</si>
  <si>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</si>
  <si>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</si>
  <si>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</si>
  <si>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</si>
  <si>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</si>
  <si>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</si>
  <si>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</si>
  <si>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</si>
  <si>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</si>
  <si>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</si>
  <si>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</si>
  <si>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</si>
  <si>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</si>
  <si>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</si>
  <si>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</si>
  <si>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</si>
  <si>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</si>
  <si>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</si>
  <si>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</si>
  <si>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</si>
  <si>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</si>
  <si>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</si>
  <si>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</si>
  <si>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</si>
  <si>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</si>
  <si>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</si>
  <si>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</si>
  <si>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</si>
  <si>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</si>
  <si>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</si>
  <si>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</si>
  <si>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</si>
  <si>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</si>
  <si>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</si>
  <si>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</si>
  <si>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</si>
  <si>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</si>
  <si>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</si>
  <si>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</si>
  <si>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</si>
  <si>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</si>
  <si>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</si>
  <si>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</si>
  <si>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</si>
  <si>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</si>
  <si>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</si>
  <si>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</si>
  <si>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</si>
  <si>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</si>
  <si>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</si>
  <si>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</si>
  <si>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</si>
  <si>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</si>
  <si>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</si>
  <si>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</si>
  <si>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</si>
  <si>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</si>
  <si>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</si>
  <si>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</si>
  <si>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</si>
  <si>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</si>
  <si>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</si>
  <si>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</si>
  <si>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</si>
  <si>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</si>
  <si>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</si>
  <si>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</si>
  <si>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</si>
  <si>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</si>
  <si>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</si>
  <si>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</si>
  <si>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</si>
  <si>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</si>
  <si>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</si>
  <si>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</si>
  <si>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</si>
  <si>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</si>
  <si>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</si>
  <si>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</si>
  <si>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</si>
  <si>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</si>
  <si>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</si>
  <si>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</si>
  <si>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</si>
  <si>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</si>
  <si>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</si>
  <si>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</si>
  <si>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</si>
  <si>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</si>
  <si>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</si>
  <si>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</si>
  <si>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</si>
  <si>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</si>
  <si>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</si>
  <si>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</si>
  <si>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</si>
  <si>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</si>
  <si>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</si>
  <si>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</si>
  <si>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</si>
  <si>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</si>
  <si>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</si>
  <si>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</si>
  <si>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</si>
  <si>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</si>
  <si>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</si>
  <si>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</si>
  <si>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</si>
  <si>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</si>
  <si>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</si>
  <si>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</si>
  <si>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</si>
  <si>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</si>
  <si>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</si>
  <si>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</si>
  <si>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</si>
  <si>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</si>
  <si>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</si>
  <si>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</si>
  <si>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</si>
  <si>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</si>
  <si>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</si>
  <si>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</si>
  <si>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</si>
  <si>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</si>
  <si>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</si>
  <si>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</si>
  <si>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</si>
  <si>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</si>
  <si>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</si>
  <si>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</si>
  <si>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</si>
  <si>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</si>
  <si>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</si>
  <si>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</si>
  <si>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</si>
  <si>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</si>
  <si>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</si>
  <si>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</si>
  <si>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</si>
  <si>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</si>
  <si>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</si>
  <si>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</si>
  <si>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</si>
  <si>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</si>
  <si>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</si>
  <si>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</si>
  <si>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</si>
  <si>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</si>
  <si>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</si>
  <si>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</si>
  <si>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</si>
  <si>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</si>
  <si>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</si>
  <si>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</si>
  <si>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</si>
  <si>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</si>
  <si>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</si>
  <si>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</si>
  <si>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</si>
  <si>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</si>
  <si>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</si>
  <si>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</si>
  <si>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</si>
  <si>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</si>
  <si>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</si>
  <si>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</si>
  <si>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</si>
  <si>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</si>
  <si>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</si>
  <si>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</si>
  <si>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</si>
  <si>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</si>
  <si>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</si>
  <si>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</si>
  <si>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</si>
  <si>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</si>
  <si>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</si>
  <si>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</si>
  <si>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</si>
  <si>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</si>
  <si>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</si>
  <si>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</si>
  <si>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</si>
  <si>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</si>
  <si>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</si>
  <si>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</si>
  <si>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</si>
  <si>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</si>
  <si>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</si>
  <si>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</si>
  <si>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</si>
  <si>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</si>
  <si>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</si>
  <si>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</si>
  <si>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</si>
  <si>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</si>
  <si>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</si>
  <si>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</si>
  <si>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</si>
  <si>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</si>
  <si>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</si>
  <si>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</si>
  <si>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</si>
  <si>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</si>
  <si>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</si>
  <si>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</si>
  <si>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</si>
  <si>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</si>
  <si>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</si>
  <si>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</si>
  <si>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</si>
  <si>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</si>
  <si>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</si>
  <si>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</si>
  <si>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</si>
  <si>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</si>
  <si>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</si>
  <si>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</si>
  <si>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</si>
  <si>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</si>
  <si>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</si>
  <si>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</si>
  <si>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</si>
  <si>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</si>
  <si>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</si>
  <si>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</si>
  <si>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</si>
  <si>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</si>
  <si>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</si>
  <si>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</si>
  <si>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</si>
  <si>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</si>
  <si>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</si>
  <si>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</si>
  <si>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</si>
  <si>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</si>
  <si>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</si>
  <si>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</si>
  <si>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</si>
  <si>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</si>
  <si>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</si>
  <si>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</si>
  <si>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</si>
  <si>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</si>
  <si>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</si>
  <si>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</si>
  <si>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</si>
  <si>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</si>
  <si>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</si>
  <si>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</si>
  <si>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</si>
  <si>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</si>
  <si>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</si>
  <si>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</si>
  <si>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</si>
  <si>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</si>
  <si>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</si>
  <si>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</si>
  <si>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</si>
  <si>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</si>
  <si>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</si>
  <si>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</si>
  <si>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</si>
  <si>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</si>
  <si>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</si>
  <si>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</si>
  <si>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</si>
  <si>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</si>
  <si>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</si>
  <si>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</si>
  <si>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</si>
  <si>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</si>
  <si>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</si>
  <si>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</si>
  <si>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</si>
  <si>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</si>
  <si>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</si>
  <si>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</si>
  <si>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</si>
  <si>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</si>
  <si>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</si>
  <si>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</si>
  <si>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</si>
  <si>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</si>
  <si>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</si>
  <si>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</si>
  <si>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</si>
  <si>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</si>
  <si>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</si>
  <si>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</si>
  <si>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</si>
  <si>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</si>
  <si>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</si>
  <si>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</si>
  <si>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</si>
  <si>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</si>
  <si>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</si>
  <si>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</si>
  <si>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</si>
  <si>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</si>
  <si>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</si>
  <si>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</si>
  <si>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</si>
  <si>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</si>
  <si>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</si>
  <si>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</si>
  <si>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</si>
  <si>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</si>
  <si>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</si>
  <si>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</si>
  <si>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</si>
  <si>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</si>
  <si>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</si>
  <si>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</si>
  <si>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</si>
  <si>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</si>
  <si>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</si>
  <si>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</si>
  <si>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</si>
  <si>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</si>
  <si>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</si>
  <si>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</si>
  <si>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</si>
  <si>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</si>
  <si>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</si>
  <si>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</si>
  <si>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</si>
  <si>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</si>
  <si>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</si>
  <si>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</si>
  <si>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</si>
  <si>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</si>
  <si>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</si>
  <si>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</si>
  <si>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</si>
  <si>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</si>
  <si>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</si>
  <si>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</si>
  <si>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</si>
  <si>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</si>
  <si>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</si>
  <si>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</si>
  <si>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</si>
  <si>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</si>
  <si>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</si>
  <si>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</si>
  <si>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</si>
  <si>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</si>
  <si>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</si>
  <si>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</si>
  <si>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</si>
  <si>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</si>
  <si>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</si>
  <si>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</si>
  <si>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</si>
  <si>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</si>
  <si>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</si>
  <si>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</si>
  <si>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</si>
  <si>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</si>
  <si>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</si>
  <si>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</si>
  <si>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</si>
  <si>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</si>
  <si>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</si>
  <si>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</si>
  <si>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</si>
  <si>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</si>
  <si>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</si>
  <si>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</si>
  <si>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</si>
  <si>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</si>
  <si>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</si>
  <si>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</si>
  <si>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</si>
  <si>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</si>
  <si>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</si>
  <si>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</si>
  <si>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</si>
  <si>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</si>
  <si>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</si>
  <si>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</si>
  <si>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</si>
  <si>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</si>
  <si>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</si>
  <si>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</si>
  <si>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</si>
  <si>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</si>
  <si>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</si>
  <si>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</si>
  <si>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</si>
  <si>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</si>
  <si>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</si>
  <si>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</si>
  <si>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</si>
  <si>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</si>
  <si>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</si>
  <si>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</si>
  <si>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</si>
  <si>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</si>
  <si>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</si>
  <si>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</si>
  <si>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</si>
  <si>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</si>
  <si>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</si>
  <si>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</si>
  <si>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</si>
  <si>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</si>
  <si>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</si>
  <si>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</si>
  <si>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</si>
  <si>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</si>
  <si>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</si>
  <si>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</si>
  <si>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</si>
  <si>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</si>
  <si>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</si>
  <si>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</si>
  <si>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</si>
  <si>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</si>
  <si>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</si>
  <si>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</si>
  <si>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</si>
  <si>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</si>
  <si>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</si>
  <si>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</si>
  <si>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</si>
  <si>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</si>
  <si>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</si>
  <si>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</si>
  <si>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</si>
  <si>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</si>
  <si>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</si>
  <si>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</si>
  <si>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</si>
  <si>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</si>
  <si>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</si>
  <si>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</si>
  <si>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</si>
  <si>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</si>
  <si>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</si>
  <si>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</si>
  <si>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</si>
  <si>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</si>
  <si>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</si>
  <si>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</si>
  <si>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</si>
  <si>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</si>
  <si>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</si>
  <si>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</si>
  <si>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</si>
  <si>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</si>
  <si>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</si>
  <si>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</si>
  <si>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</si>
  <si>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</si>
  <si>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</si>
  <si>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</si>
  <si>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</si>
  <si>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</si>
  <si>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</si>
  <si>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</si>
  <si>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</si>
  <si>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</si>
  <si>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</si>
  <si>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</si>
  <si>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</si>
  <si>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</si>
  <si>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</si>
  <si>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</si>
  <si>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</si>
  <si>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</si>
  <si>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</si>
  <si>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</si>
  <si>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</si>
  <si>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</si>
  <si>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</si>
  <si>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</si>
  <si>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</si>
  <si>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</si>
  <si>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</si>
  <si>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</si>
  <si>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</si>
  <si>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</si>
  <si>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</si>
  <si>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</si>
  <si>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</si>
  <si>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</si>
  <si>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</si>
  <si>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</si>
  <si>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</si>
  <si>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</si>
  <si>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</si>
  <si>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</si>
  <si>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</si>
  <si>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</si>
  <si>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</si>
  <si>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</si>
  <si>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</si>
  <si>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</si>
  <si>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</si>
  <si>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</si>
  <si>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</si>
  <si>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</si>
  <si>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</si>
  <si>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</si>
  <si>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</si>
  <si>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</si>
  <si>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</si>
  <si>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</si>
  <si>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</si>
  <si>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</si>
  <si>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</si>
  <si>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</si>
  <si>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</si>
  <si>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</si>
  <si>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</si>
  <si>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</si>
  <si>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</si>
  <si>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</si>
  <si>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</si>
  <si>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</si>
  <si>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</si>
  <si>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</si>
  <si>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</si>
  <si>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</si>
  <si>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</si>
  <si>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</si>
  <si>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</si>
  <si>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</si>
  <si>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</si>
  <si>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</si>
  <si>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</si>
  <si>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</si>
  <si>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</si>
  <si>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</si>
  <si>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</si>
  <si>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</si>
  <si>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</si>
  <si>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</si>
  <si>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</si>
  <si>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</si>
  <si>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</si>
  <si>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</si>
  <si>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</si>
  <si>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</si>
  <si>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</si>
  <si>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</si>
  <si>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</si>
  <si>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</si>
  <si>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</si>
  <si>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</si>
  <si>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</si>
  <si>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</si>
  <si>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</si>
  <si>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</si>
  <si>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</si>
  <si>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</si>
  <si>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</si>
  <si>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</si>
  <si>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</si>
  <si>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</si>
  <si>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</si>
  <si>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</si>
  <si>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</si>
  <si>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</si>
  <si>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</si>
  <si>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</si>
  <si>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</si>
  <si>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</si>
  <si>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</si>
  <si>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</si>
  <si>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</si>
  <si>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</si>
  <si>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</si>
  <si>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</si>
  <si>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</si>
  <si>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</si>
  <si>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</si>
  <si>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</si>
  <si>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</si>
  <si>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</si>
  <si>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</si>
  <si>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</si>
  <si>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</si>
  <si>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</si>
  <si>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</si>
  <si>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</si>
  <si>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</si>
  <si>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</si>
  <si>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</si>
  <si>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</si>
  <si>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</si>
  <si>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</si>
  <si>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</si>
  <si>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</si>
  <si>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</si>
  <si>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</si>
  <si>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</si>
  <si>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</si>
  <si>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</si>
  <si>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</si>
  <si>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</si>
  <si>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</si>
  <si>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</si>
  <si>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</si>
  <si>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</si>
  <si>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</si>
  <si>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</si>
  <si>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</si>
  <si>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</si>
  <si>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</si>
  <si>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</si>
  <si>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</si>
  <si>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</si>
  <si>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</si>
  <si>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</si>
  <si>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</si>
  <si>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</si>
  <si>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</si>
  <si>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</si>
  <si>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</si>
  <si>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</si>
  <si>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</si>
  <si>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</si>
  <si>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</si>
  <si>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</si>
  <si>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</si>
  <si>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</si>
  <si>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</si>
  <si>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</si>
  <si>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</si>
  <si>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</si>
  <si>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</si>
  <si>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</si>
  <si>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</si>
  <si>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</si>
  <si>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</si>
  <si>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</si>
  <si>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</si>
  <si>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</si>
  <si>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</si>
  <si>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</si>
  <si>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</si>
  <si>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</si>
  <si>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</si>
  <si>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</si>
  <si>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</si>
  <si>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</si>
  <si>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</si>
  <si>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</si>
  <si>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</si>
  <si>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</si>
  <si>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</si>
  <si>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</si>
  <si>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</si>
  <si>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</si>
  <si>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</si>
  <si>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</si>
  <si>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</si>
  <si>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</si>
  <si>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</si>
  <si>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</si>
  <si>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</si>
  <si>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</si>
  <si>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</si>
  <si>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</si>
  <si>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</si>
  <si>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</si>
  <si>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</si>
  <si>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</si>
  <si>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</si>
  <si>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</si>
  <si>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</si>
  <si>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</si>
  <si>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</si>
  <si>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</si>
  <si>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</si>
  <si>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</si>
  <si>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</si>
  <si>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</si>
  <si>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</si>
  <si>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</si>
  <si>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</si>
  <si>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</si>
  <si>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</si>
  <si>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</si>
  <si>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</si>
  <si>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</si>
  <si>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</si>
  <si>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</si>
  <si>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</si>
  <si>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</si>
  <si>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</si>
  <si>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</si>
  <si>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</si>
  <si>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</si>
  <si>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</si>
  <si>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</si>
  <si>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</si>
  <si>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</si>
  <si>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</si>
  <si>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</si>
  <si>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</si>
  <si>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</si>
  <si>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</si>
  <si>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</si>
  <si>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</si>
  <si>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</si>
  <si>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</si>
  <si>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</si>
  <si>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</si>
  <si>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</si>
  <si>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</si>
  <si>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</si>
  <si>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</si>
  <si>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</si>
  <si>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</si>
  <si>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</si>
  <si>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</si>
  <si>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</si>
  <si>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</si>
  <si>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</si>
  <si>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</si>
  <si>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</si>
  <si>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</si>
  <si>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</si>
  <si>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</si>
  <si>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</si>
  <si>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</si>
  <si>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</si>
  <si>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</si>
  <si>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</si>
  <si>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</si>
  <si>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</si>
  <si>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</si>
  <si>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</si>
  <si>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</si>
  <si>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</si>
  <si>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</si>
  <si>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</si>
  <si>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</si>
  <si>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</si>
  <si>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</si>
  <si>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</si>
  <si>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</si>
  <si>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</si>
  <si>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</si>
  <si>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</si>
  <si>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</si>
  <si>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</si>
  <si>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</si>
  <si>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</si>
  <si>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</si>
  <si>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</si>
  <si>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</si>
  <si>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</si>
  <si>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</si>
  <si>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</si>
  <si>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</si>
  <si>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</si>
  <si>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</si>
  <si>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</si>
  <si>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</si>
  <si>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</si>
  <si>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</si>
  <si>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</si>
  <si>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</si>
  <si>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</si>
  <si>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</si>
  <si>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</si>
  <si>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</si>
  <si>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</si>
  <si>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</si>
  <si>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</si>
  <si>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</si>
  <si>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</si>
  <si>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</si>
  <si>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</si>
  <si>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</si>
  <si>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</si>
  <si>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</si>
  <si>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</si>
  <si>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</si>
  <si>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</si>
  <si>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</si>
  <si>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</si>
  <si>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</si>
  <si>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</si>
  <si>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</si>
  <si>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</si>
  <si>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</si>
  <si>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</si>
  <si>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</si>
  <si>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</si>
  <si>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</si>
  <si>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</si>
  <si>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</si>
  <si>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</si>
  <si>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</si>
  <si>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</si>
  <si>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</si>
  <si>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</si>
  <si>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</si>
  <si>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</si>
  <si>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</si>
  <si>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</si>
  <si>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</si>
  <si>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</si>
  <si>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</si>
  <si>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</si>
  <si>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</si>
  <si>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</si>
  <si>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</si>
  <si>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</si>
  <si>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</si>
  <si>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</si>
  <si>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</si>
  <si>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</si>
  <si>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</si>
  <si>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</si>
  <si>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</si>
  <si>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</si>
  <si>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</si>
  <si>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</si>
  <si>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</si>
  <si>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</si>
  <si>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</si>
  <si>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</si>
  <si>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</si>
  <si>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</si>
  <si>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</si>
  <si>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</si>
  <si>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</si>
  <si>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</si>
  <si>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</si>
  <si>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</si>
  <si>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</si>
  <si>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</si>
  <si>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</si>
  <si>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</si>
  <si>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</si>
  <si>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</si>
  <si>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</si>
  <si>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</si>
  <si>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</si>
  <si>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</si>
  <si>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</si>
  <si>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</si>
  <si>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</si>
  <si>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</si>
  <si>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</si>
  <si>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</si>
  <si>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</si>
  <si>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</si>
  <si>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</si>
  <si>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</si>
  <si>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</si>
  <si>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</si>
  <si>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</si>
  <si>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</si>
  <si>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</si>
  <si>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</si>
  <si>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</si>
  <si>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</si>
  <si>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</si>
  <si>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</si>
  <si>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</si>
  <si>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</si>
  <si>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</si>
  <si>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</si>
  <si>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</si>
  <si>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</si>
  <si>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</si>
  <si>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</si>
  <si>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</si>
  <si>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</si>
  <si>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</si>
  <si>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</si>
  <si>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</si>
  <si>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</si>
  <si>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</si>
  <si>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</si>
  <si>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</si>
  <si>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</si>
  <si>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</si>
  <si>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</si>
  <si>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</si>
  <si>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</si>
  <si>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</si>
  <si>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</si>
  <si>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</si>
  <si>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</si>
  <si>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</si>
  <si>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</si>
  <si>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</si>
  <si>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</si>
  <si>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</si>
  <si>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</si>
  <si>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</si>
  <si>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</si>
  <si>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</si>
  <si>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</si>
  <si>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</si>
  <si>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</si>
  <si>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</si>
  <si>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</si>
  <si>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</si>
  <si>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</si>
  <si>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</si>
  <si>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</si>
  <si>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</si>
  <si>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</si>
  <si>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</si>
  <si>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</si>
  <si>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</si>
  <si>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</si>
  <si>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</si>
  <si>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</si>
  <si>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</si>
  <si>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</si>
  <si>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</si>
  <si>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</si>
  <si>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</si>
  <si>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</si>
  <si>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</si>
  <si>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</si>
  <si>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</si>
  <si>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</si>
  <si>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</si>
  <si>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</si>
  <si>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</si>
  <si>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</si>
  <si>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</si>
  <si>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</si>
  <si>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</si>
  <si>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</si>
  <si>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</si>
  <si>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</si>
  <si>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</si>
  <si>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</si>
  <si>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</si>
  <si>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</si>
  <si>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</si>
  <si>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</si>
  <si>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</si>
  <si>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</si>
  <si>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</si>
  <si>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</si>
  <si>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</si>
  <si>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</si>
  <si>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</si>
  <si>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</si>
  <si>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</si>
  <si>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</si>
  <si>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</si>
  <si>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</si>
  <si>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</si>
  <si>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</si>
  <si>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</si>
  <si>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</si>
  <si>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</si>
  <si>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</si>
  <si>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</si>
  <si>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</si>
  <si>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</si>
  <si>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</si>
  <si>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</si>
  <si>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</si>
  <si>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</si>
  <si>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</si>
  <si>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</si>
  <si>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</si>
  <si>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</si>
  <si>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</si>
  <si>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</si>
  <si>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</si>
  <si>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</si>
  <si>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</si>
  <si>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</si>
  <si>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</si>
  <si>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</si>
  <si>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</si>
  <si>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</si>
  <si>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</si>
  <si>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</si>
  <si>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</si>
  <si>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</si>
  <si>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</si>
  <si>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</si>
  <si>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</si>
  <si>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</si>
  <si>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</si>
  <si>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</si>
  <si>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</si>
  <si>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</si>
  <si>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</si>
  <si>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</si>
  <si>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</si>
  <si>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</si>
  <si>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</si>
  <si>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</si>
  <si>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</si>
  <si>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</si>
  <si>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</si>
  <si>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</si>
  <si>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</si>
  <si>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</si>
  <si>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</si>
  <si>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</si>
  <si>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</si>
  <si>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</si>
  <si>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</si>
  <si>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</si>
  <si>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</si>
  <si>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</si>
  <si>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</si>
  <si>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</si>
  <si>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</si>
  <si>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</si>
  <si>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</si>
  <si>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</si>
  <si>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</si>
  <si>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</si>
  <si>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</si>
  <si>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</si>
  <si>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</si>
  <si>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</si>
  <si>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</si>
  <si>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</si>
  <si>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</si>
  <si>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</si>
  <si>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</si>
  <si>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</si>
  <si>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</si>
  <si>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</si>
  <si>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</si>
  <si>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</si>
  <si>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</si>
  <si>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</si>
  <si>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</si>
  <si>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</si>
  <si>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</si>
  <si>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</si>
  <si>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</si>
  <si>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</si>
  <si>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</si>
  <si>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</si>
  <si>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</si>
  <si>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</si>
  <si>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</si>
  <si>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</si>
  <si>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</si>
  <si>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</si>
  <si>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</si>
  <si>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</si>
  <si>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</si>
  <si>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</si>
  <si>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</si>
  <si>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</si>
  <si>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</si>
  <si>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</si>
  <si>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</si>
  <si>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</si>
  <si>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</si>
  <si>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</si>
  <si>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</si>
  <si>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</si>
  <si>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</si>
  <si>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</si>
  <si>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</si>
  <si>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</si>
  <si>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</si>
  <si>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</si>
  <si>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</si>
  <si>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</si>
  <si>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</si>
  <si>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</si>
  <si>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</si>
  <si>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</si>
  <si>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</si>
  <si>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</si>
  <si>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</si>
  <si>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</si>
  <si>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</si>
  <si>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</si>
  <si>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</si>
  <si>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</si>
  <si>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</si>
  <si>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</si>
  <si>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</si>
  <si>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</si>
  <si>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</si>
  <si>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</si>
  <si>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</si>
  <si>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</si>
  <si>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</si>
  <si>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</si>
  <si>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</si>
  <si>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</si>
  <si>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</si>
  <si>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</si>
  <si>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</si>
  <si>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</si>
  <si>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</si>
  <si>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</si>
  <si>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</si>
  <si>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</si>
  <si>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</si>
  <si>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</si>
  <si>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</si>
  <si>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</si>
  <si>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</si>
  <si>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</si>
  <si>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</si>
  <si>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</si>
  <si>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</si>
  <si>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</si>
  <si>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</si>
  <si>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</si>
  <si>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</si>
  <si>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</si>
  <si>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</si>
  <si>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</si>
  <si>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</si>
  <si>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</si>
  <si>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</si>
  <si>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</si>
  <si>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</si>
  <si>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</si>
  <si>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</si>
  <si>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</si>
  <si>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</si>
  <si>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</si>
  <si>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</si>
  <si>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</si>
  <si>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</si>
  <si>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</si>
  <si>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</si>
  <si>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</si>
  <si>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</si>
  <si>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</si>
  <si>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</si>
  <si>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</si>
  <si>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</si>
  <si>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</si>
  <si>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</si>
  <si>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</si>
  <si>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</si>
  <si>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</si>
  <si>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</si>
  <si>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</si>
  <si>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</si>
  <si>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</si>
  <si>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</si>
  <si>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</si>
  <si>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</si>
  <si>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</si>
  <si>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</si>
  <si>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</si>
  <si>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</si>
  <si>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</si>
  <si>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</si>
  <si>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</si>
  <si>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</si>
  <si>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</si>
  <si>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</si>
  <si>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</si>
  <si>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</si>
  <si>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</si>
  <si>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</si>
  <si>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</si>
  <si>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</si>
  <si>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</si>
  <si>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</si>
  <si>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</si>
  <si>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</si>
  <si>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</si>
  <si>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</si>
  <si>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</si>
  <si>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</si>
  <si>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</si>
  <si>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</si>
  <si>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</si>
  <si>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</si>
  <si>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</si>
  <si>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</si>
  <si>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</si>
  <si>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</si>
  <si>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</si>
  <si>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</si>
  <si>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</si>
  <si>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</si>
  <si>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</si>
  <si>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</si>
  <si>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</si>
  <si>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</si>
  <si>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</si>
  <si>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</si>
  <si>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</si>
  <si>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</si>
  <si>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</si>
  <si>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</si>
  <si>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</si>
  <si>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</si>
  <si>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</si>
  <si>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</si>
  <si>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</si>
  <si>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</si>
  <si>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</si>
  <si>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</si>
  <si>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</si>
  <si>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</si>
  <si>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</si>
  <si>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</si>
  <si>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</si>
  <si>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</si>
  <si>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</si>
  <si>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</si>
  <si>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</si>
  <si>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</si>
  <si>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</si>
  <si>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</si>
  <si>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</si>
  <si>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</si>
  <si>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</si>
  <si>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</si>
  <si>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</si>
  <si>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</si>
  <si>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</si>
  <si>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</si>
  <si>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</si>
  <si>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</si>
  <si>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</si>
  <si>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</si>
  <si>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</si>
  <si>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</si>
  <si>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</si>
  <si>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</si>
  <si>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</si>
  <si>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</si>
  <si>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</si>
  <si>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</si>
  <si>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</si>
  <si>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</si>
  <si>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</si>
  <si>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</si>
  <si>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</si>
  <si>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</si>
  <si>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</si>
  <si>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</si>
  <si>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</si>
  <si>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</si>
  <si>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</si>
  <si>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</si>
  <si>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</si>
  <si>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</si>
  <si>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</si>
  <si>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</si>
  <si>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</si>
  <si>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</si>
  <si>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</si>
  <si>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</si>
  <si>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</si>
  <si>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</si>
  <si>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</si>
  <si>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</si>
  <si>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</si>
  <si>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</si>
  <si>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</si>
  <si>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</si>
  <si>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</si>
  <si>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</si>
  <si>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</si>
  <si>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</si>
  <si>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</si>
  <si>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</si>
  <si>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</si>
  <si>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</si>
  <si>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</si>
  <si>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</si>
  <si>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</si>
  <si>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</si>
  <si>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</si>
  <si>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</si>
  <si>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</si>
  <si>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</si>
  <si>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</si>
  <si>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</si>
  <si>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</si>
  <si>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</si>
  <si>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</si>
  <si>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</si>
  <si>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</si>
  <si>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</si>
  <si>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</si>
  <si>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</si>
  <si>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</si>
  <si>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</si>
  <si>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</si>
  <si>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</si>
  <si>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</si>
  <si>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</si>
  <si>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</si>
  <si>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</si>
  <si>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</si>
  <si>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</si>
  <si>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</si>
  <si>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</si>
  <si>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</si>
  <si>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</si>
  <si>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</si>
  <si>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</si>
  <si>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</si>
  <si>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</si>
  <si>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</si>
  <si>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</si>
  <si>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</si>
  <si>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</si>
  <si>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</si>
  <si>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</si>
  <si>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</si>
  <si>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</si>
  <si>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</si>
  <si>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</si>
  <si>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</si>
  <si>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</si>
  <si>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</si>
  <si>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</si>
  <si>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</si>
  <si>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</si>
  <si>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</si>
  <si>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</si>
  <si>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</si>
  <si>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</si>
  <si>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</si>
  <si>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</si>
  <si>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</si>
  <si>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</si>
  <si>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</si>
  <si>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</si>
  <si>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</si>
  <si>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</si>
  <si>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</si>
  <si>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</si>
  <si>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</si>
  <si>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</si>
  <si>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</si>
  <si>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</si>
  <si>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</si>
  <si>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</si>
  <si>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</si>
  <si>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</si>
  <si>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</si>
  <si>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</si>
  <si>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</si>
  <si>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</si>
  <si>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</si>
  <si>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</si>
  <si>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</si>
  <si>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</si>
  <si>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</si>
  <si>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</si>
  <si>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</si>
  <si>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</si>
  <si>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</si>
  <si>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</si>
  <si>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</si>
  <si>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</si>
  <si>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</si>
  <si>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</si>
  <si>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</si>
  <si>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</si>
  <si>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</si>
  <si>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</si>
  <si>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</si>
  <si>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</si>
  <si>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</si>
  <si>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</si>
  <si>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</si>
  <si>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</si>
  <si>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</si>
  <si>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</si>
  <si>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</si>
  <si>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</si>
  <si>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</si>
  <si>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</si>
  <si>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</si>
  <si>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</si>
  <si>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</si>
  <si>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</si>
  <si>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</si>
  <si>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</si>
  <si>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</si>
  <si>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</si>
  <si>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</si>
  <si>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</si>
  <si>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</si>
  <si>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</si>
  <si>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</si>
  <si>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</si>
  <si>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</si>
  <si>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</si>
  <si>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</si>
  <si>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</si>
  <si>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</si>
  <si>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</si>
  <si>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</si>
  <si>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</si>
  <si>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</si>
  <si>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</si>
  <si>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</si>
  <si>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</si>
  <si>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</si>
  <si>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</si>
  <si>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</si>
  <si>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</si>
  <si>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</si>
  <si>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</si>
  <si>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</si>
  <si>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</si>
  <si>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</si>
  <si>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</si>
  <si>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</si>
  <si>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</si>
  <si>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</si>
  <si>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</si>
  <si>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</si>
  <si>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</si>
  <si>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</si>
  <si>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</si>
  <si>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</si>
  <si>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</si>
  <si>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</si>
  <si>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</si>
  <si>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</si>
  <si>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</si>
  <si>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</si>
  <si>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</si>
  <si>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</si>
  <si>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</si>
  <si>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</si>
  <si>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</si>
  <si>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</si>
  <si>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</si>
  <si>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</si>
  <si>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</si>
  <si>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</si>
  <si>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</si>
  <si>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</si>
  <si>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</si>
  <si>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</si>
  <si>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</si>
  <si>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</si>
  <si>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</si>
  <si>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</si>
  <si>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</si>
  <si>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</si>
  <si>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</si>
  <si>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</si>
  <si>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</si>
  <si>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</si>
  <si>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</si>
  <si>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</si>
  <si>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</si>
  <si>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</si>
  <si>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</si>
  <si>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</si>
  <si>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</si>
  <si>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</si>
  <si>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</si>
  <si>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</si>
  <si>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</si>
  <si>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</si>
  <si>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</si>
  <si>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</si>
  <si>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</si>
  <si>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</si>
  <si>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</si>
  <si>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</si>
  <si>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</si>
  <si>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</si>
  <si>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</si>
  <si>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</si>
  <si>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</si>
  <si>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</si>
  <si>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</si>
  <si>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</si>
  <si>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</si>
  <si>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</si>
  <si>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</si>
  <si>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</si>
  <si>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</si>
  <si>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</si>
  <si>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</si>
  <si>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</si>
  <si>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</si>
  <si>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</si>
  <si>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</si>
  <si>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</si>
  <si>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</si>
  <si>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</si>
  <si>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</si>
  <si>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</si>
  <si>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</si>
  <si>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</si>
  <si>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</si>
  <si>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</si>
  <si>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</si>
  <si>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</si>
  <si>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</si>
  <si>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</si>
  <si>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</si>
  <si>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</si>
  <si>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</si>
  <si>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</si>
  <si>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</si>
  <si>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</si>
  <si>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</si>
  <si>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</si>
  <si>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</si>
  <si>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</si>
  <si>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</si>
  <si>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</si>
  <si>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</si>
  <si>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</si>
  <si>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</si>
  <si>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</si>
  <si>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</si>
  <si>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</si>
  <si>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</si>
  <si>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</si>
  <si>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</si>
  <si>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</si>
  <si>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</si>
  <si>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</si>
  <si>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</si>
  <si>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</si>
  <si>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</si>
  <si>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</si>
  <si>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</si>
  <si>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</si>
  <si>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</si>
  <si>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</si>
  <si>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</si>
  <si>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</si>
  <si>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</si>
  <si>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</si>
  <si>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</si>
  <si>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</si>
  <si>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</si>
  <si>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</si>
  <si>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</si>
  <si>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</si>
  <si>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</si>
  <si>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</si>
  <si>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</si>
  <si>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</si>
  <si>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</si>
  <si>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</si>
  <si>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</si>
  <si>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</si>
  <si>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</si>
  <si>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</si>
  <si>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</si>
  <si>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</si>
  <si>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</si>
  <si>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</si>
  <si>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</si>
  <si>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</si>
  <si>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</si>
  <si>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</si>
  <si>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</si>
  <si>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</si>
  <si>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</si>
  <si>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</si>
  <si>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</si>
  <si>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</si>
  <si>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</si>
  <si>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</si>
  <si>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</si>
  <si>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</si>
  <si>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</si>
  <si>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</si>
  <si>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</si>
  <si>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</si>
  <si>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</si>
  <si>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</si>
  <si>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</si>
  <si>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</si>
  <si>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</si>
  <si>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</si>
  <si>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</si>
  <si>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</si>
  <si>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</si>
  <si>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</si>
  <si>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</si>
  <si>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</si>
  <si>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</si>
  <si>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</si>
  <si>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</si>
  <si>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</si>
  <si>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</si>
  <si>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</si>
  <si>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</si>
  <si>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</si>
  <si>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</si>
  <si>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</si>
  <si>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</si>
  <si>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</si>
  <si>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</si>
  <si>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</si>
  <si>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</si>
  <si>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</si>
  <si>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</si>
  <si>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</si>
  <si>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</si>
  <si>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</si>
  <si>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</si>
  <si>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</si>
  <si>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</si>
  <si>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</si>
  <si>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</si>
  <si>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</si>
  <si>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</si>
  <si>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</si>
  <si>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</si>
  <si>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</si>
  <si>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</si>
  <si>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</si>
  <si>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</si>
  <si>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</si>
  <si>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</si>
  <si>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</si>
  <si>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</si>
  <si>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</si>
  <si>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</si>
  <si>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</si>
  <si>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</si>
  <si>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</si>
  <si>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</si>
  <si>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</si>
  <si>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</si>
  <si>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</si>
  <si>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</si>
  <si>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</si>
  <si>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</si>
  <si>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</si>
  <si>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</si>
  <si>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</si>
  <si>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</si>
  <si>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</si>
  <si>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</si>
  <si>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</si>
  <si>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</si>
  <si>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</si>
  <si>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</si>
  <si>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</si>
  <si>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</si>
  <si>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</si>
  <si>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</si>
  <si>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</si>
  <si>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</si>
  <si>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</si>
  <si>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</si>
  <si>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</si>
  <si>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</si>
  <si>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</si>
  <si>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</si>
  <si>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</si>
  <si>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</si>
  <si>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</si>
  <si>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</si>
  <si>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</si>
  <si>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</si>
  <si>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</si>
  <si>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</si>
  <si>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</si>
  <si>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</si>
  <si>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</si>
  <si>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</si>
  <si>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</si>
  <si>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</si>
  <si>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</si>
  <si>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</si>
  <si>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</si>
  <si>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</si>
  <si>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</si>
  <si>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</si>
  <si>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</si>
  <si>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</si>
  <si>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</si>
  <si>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</si>
  <si>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</si>
  <si>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</si>
  <si>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</si>
  <si>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</si>
  <si>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</si>
  <si>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</si>
  <si>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</si>
  <si>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</si>
  <si>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</si>
  <si>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</si>
  <si>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</si>
  <si>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</si>
  <si>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</si>
  <si>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</si>
  <si>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</si>
  <si>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</si>
  <si>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</si>
  <si>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</si>
  <si>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</si>
  <si>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</si>
  <si>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</si>
  <si>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</si>
  <si>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</si>
  <si>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</si>
  <si>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</si>
  <si>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</si>
  <si>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</si>
  <si>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</si>
  <si>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</si>
  <si>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</si>
  <si>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</si>
  <si>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</si>
  <si>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</si>
  <si>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</si>
  <si>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</si>
  <si>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</si>
  <si>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</si>
  <si>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</si>
  <si>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</si>
  <si>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</si>
  <si>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</si>
  <si>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</si>
  <si>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</si>
  <si>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</si>
  <si>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</si>
  <si>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</si>
  <si>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</si>
  <si>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</si>
  <si>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</si>
  <si>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</si>
  <si>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</si>
  <si>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</si>
  <si>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</si>
  <si>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</si>
  <si>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</si>
  <si>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</si>
  <si>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</si>
  <si>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</si>
  <si>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</si>
  <si>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</si>
  <si>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</si>
  <si>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</si>
  <si>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</si>
  <si>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</si>
  <si>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</si>
  <si>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</si>
  <si>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</si>
  <si>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</si>
  <si>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</si>
  <si>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</si>
  <si>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</si>
  <si>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</si>
  <si>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</si>
  <si>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</si>
  <si>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</si>
  <si>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</si>
  <si>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</si>
  <si>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</si>
  <si>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</si>
  <si>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</si>
  <si>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</si>
  <si>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</si>
  <si>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</si>
  <si>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</si>
  <si>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</si>
  <si>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</si>
  <si>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</si>
  <si>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</si>
  <si>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</si>
  <si>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</si>
  <si>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</si>
  <si>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</si>
  <si>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</si>
  <si>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</si>
  <si>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</si>
  <si>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</si>
  <si>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</si>
  <si>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</si>
  <si>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</si>
  <si>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</si>
  <si>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</si>
  <si>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</si>
  <si>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</si>
  <si>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</si>
  <si>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</si>
  <si>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</si>
  <si>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</si>
  <si>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</si>
  <si>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</si>
  <si>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</si>
  <si>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</si>
  <si>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</si>
  <si>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</si>
  <si>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</si>
  <si>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</si>
  <si>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</si>
  <si>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</si>
  <si>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</si>
  <si>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</si>
  <si>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</si>
  <si>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</si>
  <si>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</si>
  <si>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</si>
  <si>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</si>
  <si>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</si>
  <si>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</si>
  <si>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</si>
  <si>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</si>
  <si>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</si>
  <si>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</si>
  <si>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</si>
  <si>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</si>
  <si>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</si>
  <si>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</si>
  <si>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</si>
  <si>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</si>
  <si>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</si>
  <si>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</si>
  <si>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</si>
  <si>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</si>
  <si>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</si>
  <si>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</si>
  <si>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</si>
  <si>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</si>
  <si>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</si>
  <si>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</si>
  <si>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</si>
  <si>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</si>
  <si>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</si>
  <si>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</si>
  <si>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</si>
  <si>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</si>
  <si>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</si>
  <si>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</si>
  <si>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</si>
  <si>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</si>
  <si>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</si>
  <si>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</si>
  <si>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</si>
  <si>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</si>
  <si>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</si>
  <si>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</si>
  <si>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</si>
  <si>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</si>
  <si>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</si>
  <si>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</si>
  <si>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</si>
  <si>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</si>
  <si>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</si>
  <si>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</si>
  <si>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</si>
  <si>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</si>
  <si>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</si>
  <si>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</si>
  <si>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</si>
  <si>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</si>
  <si>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</si>
  <si>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</si>
  <si>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</si>
  <si>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</si>
  <si>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</si>
  <si>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</si>
  <si>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</si>
  <si>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</si>
  <si>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</si>
  <si>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</si>
  <si>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</si>
  <si>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</si>
  <si>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</si>
  <si>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</si>
  <si>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</si>
  <si>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</si>
  <si>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</si>
  <si>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</si>
  <si>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</si>
  <si>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</si>
  <si>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</si>
  <si>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</si>
  <si>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</si>
  <si>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</si>
  <si>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</si>
  <si>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</si>
  <si>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</si>
  <si>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</si>
  <si>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</si>
  <si>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</si>
  <si>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</si>
  <si>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</si>
  <si>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</si>
  <si>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</si>
  <si>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</si>
  <si>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</si>
  <si>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</si>
  <si>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</si>
  <si>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</si>
  <si>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</si>
  <si>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</si>
  <si>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</si>
  <si>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</si>
  <si>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</si>
  <si>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</si>
  <si>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</si>
  <si>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</si>
  <si>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</si>
  <si>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</si>
  <si>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</si>
  <si>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</si>
  <si>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</si>
  <si>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</si>
  <si>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</si>
  <si>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</si>
  <si>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</si>
  <si>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</si>
  <si>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</si>
  <si>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</si>
  <si>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</si>
  <si>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</si>
  <si>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</si>
  <si>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</si>
  <si>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</si>
  <si>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</si>
  <si>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</si>
  <si>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</si>
  <si>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</si>
  <si>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</si>
  <si>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</si>
  <si>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</si>
  <si>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</si>
  <si>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</si>
  <si>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</si>
  <si>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</si>
  <si>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</si>
  <si>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</si>
  <si>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</si>
  <si>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</si>
  <si>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</si>
  <si>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</si>
  <si>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</si>
  <si>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</si>
  <si>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</si>
  <si>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</si>
  <si>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</si>
  <si>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</si>
  <si>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</si>
  <si>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</si>
  <si>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</si>
  <si>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</si>
  <si>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</si>
  <si>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</si>
  <si>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</si>
  <si>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</si>
  <si>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</si>
  <si>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</si>
  <si>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</si>
  <si>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</si>
  <si>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</si>
  <si>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</si>
  <si>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</si>
  <si>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</si>
  <si>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</si>
  <si>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</si>
  <si>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</si>
  <si>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</si>
  <si>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</si>
  <si>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</si>
  <si>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</si>
  <si>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</si>
  <si>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</si>
  <si>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</si>
  <si>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</si>
  <si>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</si>
  <si>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</si>
  <si>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</si>
  <si>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</si>
  <si>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</si>
  <si>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</si>
  <si>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</si>
  <si>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</si>
  <si>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</si>
  <si>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</si>
  <si>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</si>
  <si>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</si>
  <si>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</si>
  <si>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</si>
  <si>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</si>
  <si>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</si>
  <si>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</si>
  <si>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</si>
  <si>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</si>
  <si>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</si>
  <si>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</si>
  <si>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</si>
  <si>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</si>
  <si>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</si>
  <si>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</si>
  <si>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</si>
  <si>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</si>
  <si>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</si>
  <si>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</si>
  <si>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</si>
  <si>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</si>
  <si>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</si>
  <si>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</si>
  <si>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</si>
  <si>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</si>
  <si>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</si>
  <si>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</si>
  <si>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</si>
  <si>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</si>
  <si>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</si>
  <si>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</si>
  <si>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</si>
  <si>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</si>
  <si>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</si>
  <si>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</si>
  <si>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</si>
  <si>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</si>
  <si>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</si>
  <si>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</si>
  <si>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</si>
  <si>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</si>
  <si>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</si>
  <si>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</si>
  <si>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</si>
  <si>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</si>
  <si>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</si>
  <si>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</si>
  <si>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</si>
  <si>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</si>
  <si>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</si>
  <si>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</si>
  <si>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</si>
  <si>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</si>
  <si>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</si>
  <si>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</si>
  <si>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</si>
  <si>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</si>
  <si>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</si>
  <si>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</si>
  <si>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</si>
  <si>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</si>
  <si>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</si>
  <si>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</si>
  <si>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</si>
  <si>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</si>
  <si>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</si>
  <si>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</si>
  <si>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</si>
  <si>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</si>
  <si>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</si>
  <si>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</si>
  <si>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</si>
  <si>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</si>
  <si>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</si>
  <si>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</si>
  <si>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</si>
  <si>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</si>
  <si>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</si>
  <si>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</si>
  <si>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</si>
  <si>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</si>
  <si>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</si>
  <si>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</si>
  <si>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</si>
  <si>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</si>
  <si>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</si>
  <si>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</si>
  <si>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</si>
  <si>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</si>
  <si>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</si>
  <si>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</si>
  <si>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</si>
  <si>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</si>
  <si>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</si>
  <si>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</si>
  <si>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</si>
  <si>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</si>
  <si>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</si>
  <si>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</si>
  <si>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</si>
  <si>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</si>
  <si>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</si>
  <si>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</si>
  <si>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</si>
  <si>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</si>
  <si>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</si>
  <si>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</si>
  <si>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</si>
  <si>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</si>
  <si>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</si>
  <si>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</si>
  <si>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</si>
  <si>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</si>
  <si>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</si>
  <si>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</si>
  <si>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</si>
  <si>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</si>
  <si>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</si>
  <si>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</si>
  <si>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</si>
  <si>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</si>
  <si>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</si>
  <si>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</si>
  <si>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</si>
  <si>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</si>
  <si>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</si>
  <si>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</si>
  <si>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</si>
  <si>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</si>
  <si>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</si>
  <si>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</si>
  <si>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</si>
  <si>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</si>
  <si>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</si>
  <si>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</si>
  <si>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</si>
  <si>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</si>
  <si>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</si>
  <si>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</si>
  <si>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</si>
  <si>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</si>
  <si>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</si>
  <si>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</si>
  <si>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</si>
  <si>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</si>
  <si>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</si>
  <si>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</si>
  <si>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</si>
  <si>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</si>
  <si>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</si>
  <si>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</si>
  <si>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</si>
  <si>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</si>
  <si>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</si>
  <si>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</si>
  <si>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</si>
  <si>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</si>
  <si>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</si>
  <si>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</si>
  <si>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</si>
  <si>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</si>
  <si>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</si>
  <si>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</si>
  <si>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</si>
  <si>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</si>
  <si>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</si>
  <si>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</si>
  <si>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</si>
  <si>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</si>
  <si>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</si>
  <si>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</si>
  <si>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</si>
  <si>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</si>
  <si>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</si>
  <si>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</si>
  <si>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</si>
  <si>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</si>
  <si>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</si>
  <si>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</si>
  <si>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</si>
  <si>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</si>
  <si>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</si>
  <si>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</si>
  <si>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</si>
  <si>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</si>
  <si>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</si>
  <si>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</si>
  <si>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</si>
  <si>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</si>
  <si>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</si>
  <si>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</si>
  <si>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</si>
  <si>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</si>
  <si>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</si>
  <si>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</si>
  <si>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</si>
  <si>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</si>
  <si>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</si>
  <si>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</si>
  <si>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</si>
  <si>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</si>
  <si>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</si>
  <si>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</si>
  <si>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</si>
  <si>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</si>
  <si>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</si>
  <si>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</si>
  <si>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</si>
  <si>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</si>
  <si>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</si>
  <si>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</si>
  <si>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</si>
  <si>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</si>
  <si>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</si>
  <si>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</si>
  <si>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</si>
  <si>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</si>
  <si>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</si>
  <si>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</si>
  <si>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</si>
  <si>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</si>
  <si>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</si>
  <si>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</si>
  <si>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</si>
  <si>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</si>
  <si>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</si>
  <si>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</si>
  <si>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</si>
  <si>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</si>
  <si>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</si>
  <si>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</si>
  <si>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</si>
  <si>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</si>
  <si>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</si>
  <si>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</si>
  <si>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</si>
  <si>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</si>
  <si>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</si>
  <si>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</si>
  <si>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</si>
  <si>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</si>
  <si>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</si>
  <si>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</si>
  <si>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</si>
  <si>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</si>
  <si>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</si>
  <si>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</si>
  <si>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</si>
  <si>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</si>
  <si>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</si>
  <si>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</si>
  <si>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</si>
  <si>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</si>
  <si>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</si>
  <si>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</si>
  <si>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</si>
  <si>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</si>
  <si>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</si>
  <si>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</si>
  <si>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</si>
  <si>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</si>
  <si>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</si>
  <si>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</si>
  <si>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</si>
  <si>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</si>
  <si>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</si>
  <si>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</si>
  <si>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</si>
  <si>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</si>
  <si>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</si>
  <si>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</si>
  <si>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</si>
  <si>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</si>
  <si>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</si>
  <si>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</si>
  <si>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</si>
  <si>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</si>
  <si>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</si>
  <si>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</si>
  <si>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</si>
  <si>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</si>
  <si>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</si>
  <si>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</si>
  <si>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</si>
  <si>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</si>
  <si>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</si>
  <si>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</si>
  <si>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</si>
  <si>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</si>
  <si>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</si>
  <si>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</si>
  <si>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</si>
  <si>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</si>
  <si>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</si>
  <si>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</si>
  <si>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</si>
  <si>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</si>
  <si>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</si>
  <si>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</si>
  <si>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</si>
  <si>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</si>
  <si>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</si>
  <si>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</si>
  <si>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</si>
  <si>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</si>
  <si>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</si>
  <si>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</si>
  <si>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</si>
  <si>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</si>
  <si>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</si>
  <si>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</si>
  <si>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</si>
  <si>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</si>
  <si>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</si>
  <si>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</si>
  <si>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</si>
  <si>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</si>
  <si>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</si>
  <si>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</si>
  <si>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</si>
  <si>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</si>
  <si>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</si>
  <si>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</si>
  <si>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</si>
  <si>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</si>
  <si>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</si>
  <si>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</si>
  <si>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</si>
  <si>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</si>
  <si>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</si>
  <si>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</si>
  <si>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</si>
  <si>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</si>
  <si>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</si>
  <si>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</si>
  <si>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</si>
  <si>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</si>
  <si>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</si>
  <si>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</si>
  <si>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</si>
  <si>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</si>
  <si>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</si>
  <si>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</si>
  <si>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</si>
  <si>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</si>
  <si>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</si>
  <si>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</si>
  <si>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</si>
  <si>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</si>
  <si>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</si>
  <si>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</si>
  <si>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</si>
  <si>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</si>
  <si>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</si>
  <si>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</si>
  <si>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</si>
  <si>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</si>
  <si>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</si>
  <si>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</si>
  <si>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</si>
  <si>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</si>
  <si>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</si>
  <si>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</si>
  <si>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</si>
  <si>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</si>
  <si>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</si>
  <si>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</si>
  <si>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</si>
  <si>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</si>
  <si>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</si>
  <si>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</si>
  <si>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</si>
  <si>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</si>
  <si>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</si>
  <si>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</si>
  <si>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</si>
  <si>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</si>
  <si>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</si>
  <si>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</si>
  <si>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</si>
  <si>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</si>
  <si>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</si>
  <si>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</si>
  <si>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</si>
  <si>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</si>
  <si>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</si>
  <si>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</si>
  <si>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</si>
  <si>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</si>
  <si>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</si>
  <si>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</si>
  <si>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</si>
  <si>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</si>
  <si>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</si>
  <si>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</si>
  <si>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</si>
  <si>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</si>
  <si>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</si>
  <si>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</si>
  <si>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</si>
  <si>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</si>
  <si>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</si>
  <si>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</si>
  <si>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</si>
  <si>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</si>
  <si>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</si>
  <si>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</si>
  <si>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</si>
  <si>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</si>
  <si>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</si>
  <si>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</si>
  <si>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</si>
  <si>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</si>
  <si>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</si>
  <si>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</si>
  <si>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</si>
  <si>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</si>
  <si>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</si>
  <si>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</si>
  <si>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</si>
  <si>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</si>
  <si>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</si>
  <si>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</si>
  <si>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</si>
  <si>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</si>
  <si>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</si>
  <si>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</si>
  <si>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</si>
  <si>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</si>
  <si>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</si>
  <si>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</si>
  <si>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</si>
  <si>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</si>
  <si>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</si>
  <si>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</si>
  <si>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</si>
  <si>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</si>
  <si>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</si>
  <si>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</si>
  <si>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</si>
  <si>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</si>
  <si>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</si>
  <si>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</si>
  <si>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</si>
  <si>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</si>
  <si>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</si>
  <si>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</si>
  <si>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</si>
  <si>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</si>
  <si>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</si>
  <si>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</si>
  <si>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</si>
  <si>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</si>
  <si>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</si>
  <si>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</si>
  <si>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</si>
  <si>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</si>
  <si>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</si>
  <si>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</si>
  <si>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</si>
  <si>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</si>
  <si>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</si>
  <si>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</si>
  <si>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</si>
  <si>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</si>
  <si>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</si>
  <si>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</si>
  <si>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</si>
  <si>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</si>
  <si>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</si>
  <si>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</si>
  <si>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</si>
  <si>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</si>
  <si>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</si>
  <si>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</si>
  <si>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</si>
  <si>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</si>
  <si>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</si>
  <si>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</si>
  <si>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</si>
  <si>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</si>
  <si>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</si>
  <si>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</si>
  <si>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</si>
  <si>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</si>
  <si>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</si>
  <si>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</si>
  <si>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</si>
  <si>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</si>
  <si>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</si>
  <si>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</si>
  <si>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</si>
  <si>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</si>
  <si>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</si>
  <si>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</si>
  <si>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</si>
  <si>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</si>
  <si>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</si>
  <si>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</si>
  <si>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</si>
  <si>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</si>
  <si>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</si>
  <si>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</si>
  <si>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</si>
  <si>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</si>
  <si>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</si>
  <si>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</si>
  <si>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</si>
  <si>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</si>
  <si>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</si>
  <si>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</si>
  <si>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</si>
  <si>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</si>
  <si>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</si>
  <si>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</si>
  <si>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</si>
  <si>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</si>
  <si>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</si>
  <si>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</si>
  <si>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</si>
  <si>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</si>
  <si>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</si>
  <si>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</si>
  <si>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</si>
  <si>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</si>
  <si>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</si>
  <si>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</si>
  <si>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</si>
  <si>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</si>
  <si>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</si>
  <si>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</si>
  <si>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</si>
  <si>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</si>
  <si>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</si>
  <si>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</si>
  <si>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</si>
  <si>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</si>
  <si>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</si>
  <si>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</si>
  <si>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</si>
  <si>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</si>
  <si>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</si>
  <si>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</si>
  <si>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</si>
  <si>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</si>
  <si>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</si>
  <si>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</si>
  <si>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</si>
  <si>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</si>
  <si>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</si>
  <si>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</si>
  <si>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</si>
  <si>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</si>
  <si>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</si>
  <si>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</si>
  <si>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</si>
  <si>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</si>
  <si>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</si>
  <si>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</si>
  <si>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</si>
  <si>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</si>
  <si>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</si>
  <si>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</si>
  <si>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</si>
  <si>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</si>
  <si>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</si>
  <si>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</si>
  <si>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</si>
  <si>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</si>
  <si>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</si>
  <si>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</si>
  <si>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</si>
  <si>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</si>
  <si>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</si>
  <si>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</si>
  <si>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</si>
  <si>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</si>
  <si>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</si>
  <si>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</si>
  <si>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</si>
  <si>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</si>
  <si>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</si>
  <si>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</si>
  <si>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</si>
  <si>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</si>
  <si>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</si>
  <si>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</si>
  <si>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</si>
  <si>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</si>
  <si>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</si>
  <si>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</si>
  <si>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</si>
  <si>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</si>
  <si>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</si>
  <si>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</si>
  <si>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</si>
  <si>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</si>
  <si>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</si>
  <si>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</si>
  <si>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</si>
  <si>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</si>
  <si>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</si>
  <si>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</si>
  <si>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</si>
  <si>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</si>
  <si>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</si>
  <si>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</si>
  <si>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</si>
  <si>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</si>
  <si>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</si>
  <si>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</si>
  <si>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</si>
  <si>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</si>
  <si>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</si>
  <si>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</si>
  <si>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</si>
  <si>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</si>
  <si>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</si>
  <si>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</si>
  <si>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</si>
  <si>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</si>
  <si>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</si>
  <si>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</si>
  <si>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</si>
  <si>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</si>
  <si>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</si>
  <si>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</si>
  <si>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</si>
  <si>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</si>
  <si>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</si>
  <si>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</si>
  <si>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</si>
  <si>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</si>
  <si>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</si>
  <si>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</si>
  <si>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</si>
  <si>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</si>
  <si>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</si>
  <si>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</si>
  <si>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</si>
  <si>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</si>
  <si>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</si>
  <si>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</si>
  <si>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</si>
  <si>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</si>
  <si>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</si>
  <si>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</si>
  <si>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</si>
  <si>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</si>
  <si>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</si>
  <si>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</si>
  <si>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</si>
  <si>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</si>
  <si>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</si>
  <si>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</si>
  <si>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</si>
  <si>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</si>
  <si>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</si>
  <si>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</si>
  <si>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</si>
  <si>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</si>
  <si>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</si>
  <si>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</si>
  <si>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</si>
  <si>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</si>
  <si>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</si>
  <si>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</si>
  <si>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</si>
  <si>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</si>
  <si>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</si>
  <si>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</si>
  <si>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</si>
  <si>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</si>
  <si>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</si>
  <si>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</si>
  <si>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</si>
  <si>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</si>
  <si>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</si>
  <si>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</si>
  <si>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</si>
  <si>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</si>
  <si>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</si>
  <si>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</si>
  <si>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</si>
  <si>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</si>
  <si>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</si>
  <si>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</si>
  <si>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</si>
  <si>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</si>
  <si>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</si>
  <si>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</si>
  <si>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</si>
  <si>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</si>
  <si>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</si>
  <si>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</si>
  <si>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</si>
  <si>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</si>
  <si>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</si>
  <si>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</si>
  <si>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</si>
  <si>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</si>
  <si>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</si>
  <si>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</si>
  <si>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</si>
  <si>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</si>
  <si>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</si>
  <si>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</si>
  <si>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</si>
  <si>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</si>
  <si>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</si>
  <si>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</si>
  <si>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</si>
  <si>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</si>
  <si>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</si>
  <si>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</si>
  <si>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</si>
  <si>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</si>
  <si>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</si>
  <si>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</si>
  <si>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</si>
  <si>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</si>
  <si>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</si>
  <si>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</si>
  <si>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</si>
  <si>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</si>
  <si>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</si>
  <si>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</si>
  <si>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</si>
  <si>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</si>
  <si>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</si>
  <si>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</si>
  <si>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</si>
  <si>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</si>
  <si>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</si>
  <si>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</si>
  <si>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</si>
  <si>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</si>
  <si>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</si>
  <si>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</si>
  <si>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</si>
  <si>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</si>
  <si>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</si>
  <si>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</si>
  <si>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</si>
  <si>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</si>
  <si>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</si>
  <si>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</si>
  <si>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</si>
  <si>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</si>
  <si>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</si>
  <si>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</si>
  <si>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</si>
  <si>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</si>
  <si>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</si>
  <si>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</si>
  <si>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</si>
  <si>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</si>
  <si>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</si>
  <si>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</si>
  <si>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</si>
  <si>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</si>
  <si>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</si>
  <si>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</si>
  <si>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</si>
  <si>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</si>
  <si>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</si>
  <si>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</si>
  <si>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</si>
  <si>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</si>
  <si>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</si>
  <si>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</si>
  <si>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</si>
  <si>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</si>
  <si>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</si>
  <si>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</si>
  <si>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</si>
  <si>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</si>
  <si>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</si>
  <si>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</si>
  <si>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</si>
  <si>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</si>
  <si>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</si>
  <si>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</si>
  <si>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</si>
  <si>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</si>
  <si>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</si>
  <si>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</si>
  <si>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</si>
  <si>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</si>
  <si>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</si>
  <si>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</si>
  <si>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</si>
  <si>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</si>
  <si>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</si>
  <si>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</si>
  <si>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</si>
  <si>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</si>
  <si>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</si>
  <si>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</si>
  <si>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</si>
  <si>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</si>
  <si>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</si>
  <si>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</si>
  <si>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</si>
  <si>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</si>
  <si>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</si>
  <si>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</si>
  <si>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</si>
  <si>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</si>
  <si>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</si>
  <si>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</si>
  <si>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</si>
  <si>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</si>
  <si>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</si>
  <si>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</si>
  <si>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</si>
  <si>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</si>
  <si>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</si>
  <si>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</si>
  <si>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</si>
  <si>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</si>
  <si>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</si>
  <si>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</si>
  <si>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</si>
  <si>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</si>
  <si>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</si>
  <si>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</si>
  <si>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</si>
  <si>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</si>
  <si>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</si>
  <si>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</si>
  <si>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</si>
  <si>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</si>
  <si>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</si>
  <si>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</si>
  <si>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</si>
  <si>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</si>
  <si>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</si>
  <si>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</si>
  <si>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</si>
  <si>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</si>
  <si>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</si>
  <si>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</si>
  <si>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</si>
  <si>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</si>
  <si>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</si>
  <si>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</si>
  <si>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</si>
  <si>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</si>
  <si>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</si>
  <si>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</si>
  <si>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</si>
  <si>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</si>
  <si>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</si>
  <si>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</si>
  <si>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</si>
  <si>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</si>
  <si>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</si>
  <si>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</si>
  <si>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</si>
  <si>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</si>
  <si>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</si>
  <si>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</si>
  <si>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</si>
  <si>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</si>
  <si>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</si>
  <si>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</si>
  <si>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</si>
  <si>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</si>
  <si>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</si>
  <si>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</si>
  <si>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</si>
  <si>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</si>
  <si>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</si>
  <si>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</si>
  <si>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</si>
  <si>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</si>
  <si>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</si>
  <si>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</si>
  <si>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</si>
  <si>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</si>
  <si>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</si>
  <si>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</si>
  <si>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</si>
  <si>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</si>
  <si>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</si>
  <si>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</si>
  <si>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</si>
  <si>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</si>
  <si>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</si>
  <si>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</si>
  <si>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</si>
  <si>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</si>
  <si>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</si>
  <si>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</si>
  <si>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</si>
  <si>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</si>
  <si>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</si>
  <si>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</si>
  <si>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</si>
  <si>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</si>
  <si>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</si>
  <si>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</si>
  <si>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</si>
  <si>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</si>
  <si>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</si>
  <si>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</si>
  <si>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</si>
  <si>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</si>
  <si>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</si>
  <si>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</si>
  <si>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</si>
  <si>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</si>
  <si>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</si>
  <si>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</si>
  <si>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</si>
  <si>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</si>
  <si>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</si>
  <si>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</si>
  <si>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</si>
  <si>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</si>
  <si>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</si>
  <si>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</si>
  <si>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</si>
  <si>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</si>
  <si>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</si>
  <si>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</si>
  <si>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</si>
  <si>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</si>
  <si>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</si>
  <si>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</si>
  <si>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</si>
  <si>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</si>
  <si>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</si>
  <si>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</si>
  <si>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</si>
  <si>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</si>
  <si>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</si>
  <si>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</si>
  <si>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</si>
  <si>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</si>
  <si>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</si>
  <si>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</si>
  <si>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</si>
  <si>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</si>
  <si>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</si>
  <si>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</si>
  <si>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</si>
  <si>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</si>
  <si>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</si>
  <si>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</si>
  <si>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</si>
  <si>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</si>
  <si>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</si>
  <si>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</si>
  <si>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</si>
  <si>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</si>
  <si>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</si>
  <si>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</si>
  <si>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</si>
  <si>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</si>
  <si>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</si>
  <si>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</si>
  <si>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</si>
  <si>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</si>
  <si>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</si>
  <si>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</si>
  <si>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</si>
  <si>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</si>
  <si>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</si>
  <si>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</si>
  <si>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</si>
  <si>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</si>
  <si>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</si>
  <si>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</si>
  <si>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</si>
  <si>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</si>
  <si>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</si>
  <si>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</si>
  <si>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</si>
  <si>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</si>
  <si>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</si>
  <si>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</si>
  <si>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</si>
  <si>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</si>
  <si>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</si>
  <si>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</si>
  <si>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</si>
  <si>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</si>
  <si>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</si>
  <si>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</si>
  <si>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</si>
  <si>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</si>
  <si>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</si>
  <si>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</si>
  <si>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</si>
  <si>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</si>
  <si>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</si>
  <si>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</si>
  <si>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</si>
  <si>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</si>
  <si>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</si>
  <si>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</si>
  <si>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</si>
  <si>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</si>
  <si>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</si>
  <si>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</si>
  <si>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</si>
  <si>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</si>
  <si>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</si>
  <si>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</si>
  <si>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</si>
  <si>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</si>
  <si>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</si>
  <si>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</si>
  <si>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</si>
  <si>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</si>
  <si>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</si>
  <si>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</si>
  <si>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</si>
  <si>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</si>
  <si>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</si>
  <si>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</si>
  <si>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</si>
  <si>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</si>
  <si>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</si>
  <si>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</si>
  <si>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</si>
  <si>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</si>
  <si>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</si>
  <si>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</si>
  <si>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</si>
  <si>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</si>
  <si>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</si>
  <si>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</si>
  <si>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</si>
  <si>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</si>
  <si>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</si>
  <si>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</si>
  <si>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</si>
  <si>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</si>
  <si>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</si>
  <si>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</si>
  <si>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</si>
  <si>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</si>
  <si>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</si>
  <si>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</si>
  <si>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</si>
  <si>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</si>
  <si>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</si>
  <si>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</si>
  <si>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</si>
  <si>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</si>
  <si>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</si>
  <si>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</si>
  <si>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</si>
  <si>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</si>
  <si>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</si>
  <si>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</si>
  <si>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</si>
  <si>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</si>
  <si>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</si>
  <si>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</si>
  <si>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</si>
  <si>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</si>
  <si>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</si>
  <si>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</si>
  <si>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</si>
  <si>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</si>
  <si>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</si>
  <si>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</si>
  <si>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</si>
  <si>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</si>
  <si>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</si>
  <si>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</si>
  <si>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</si>
  <si>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</si>
  <si>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</si>
  <si>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</si>
  <si>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</si>
  <si>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</si>
  <si>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</si>
  <si>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</si>
  <si>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</si>
  <si>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</si>
  <si>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</si>
  <si>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</si>
  <si>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</si>
  <si>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</si>
  <si>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</si>
  <si>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</si>
  <si>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</si>
  <si>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</si>
  <si>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</si>
  <si>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</si>
  <si>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</si>
  <si>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</si>
  <si>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</si>
  <si>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</si>
  <si>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</si>
  <si>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</si>
  <si>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</si>
  <si>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</si>
  <si>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</si>
  <si>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</si>
  <si>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</si>
  <si>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</si>
  <si>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</si>
  <si>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</si>
  <si>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</si>
  <si>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</si>
  <si>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</si>
  <si>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</si>
  <si>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</si>
  <si>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</si>
  <si>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</si>
  <si>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</si>
  <si>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</si>
  <si>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</si>
  <si>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</si>
  <si>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</si>
  <si>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</si>
  <si>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</si>
  <si>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</si>
  <si>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</si>
  <si>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</si>
  <si>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</si>
  <si>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</si>
  <si>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</si>
  <si>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</si>
  <si>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</si>
  <si>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</si>
  <si>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</si>
  <si>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</si>
  <si>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</si>
  <si>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</si>
  <si>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</si>
  <si>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</si>
  <si>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</si>
  <si>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</si>
  <si>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</si>
  <si>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</si>
  <si>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</si>
  <si>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</si>
  <si>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</si>
  <si>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</si>
  <si>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</si>
  <si>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</si>
  <si>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</si>
  <si>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</si>
  <si>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</si>
  <si>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</si>
  <si>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</si>
  <si>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</si>
  <si>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</si>
  <si>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</si>
  <si>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</si>
  <si>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</si>
  <si>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</si>
  <si>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</si>
  <si>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</si>
  <si>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</si>
  <si>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</si>
  <si>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</si>
  <si>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</si>
  <si>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</si>
  <si>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</si>
  <si>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</si>
  <si>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</si>
  <si>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</si>
  <si>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</si>
  <si>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</si>
  <si>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</si>
  <si>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</si>
  <si>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</si>
  <si>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</si>
  <si>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</si>
  <si>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</si>
  <si>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</si>
  <si>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</si>
  <si>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</si>
  <si>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</si>
  <si>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</si>
  <si>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</si>
  <si>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</si>
  <si>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</si>
  <si>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</si>
  <si>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</si>
  <si>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</si>
  <si>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</si>
  <si>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</si>
  <si>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</si>
  <si>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</si>
  <si>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</si>
  <si>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</si>
  <si>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</si>
  <si>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</si>
  <si>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</si>
  <si>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</si>
  <si>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</si>
  <si>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</si>
  <si>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</si>
  <si>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</si>
  <si>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</si>
  <si>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</si>
  <si>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</si>
  <si>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</si>
  <si>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</si>
  <si>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</si>
  <si>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</si>
  <si>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</si>
  <si>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</si>
  <si>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</si>
  <si>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</si>
  <si>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</si>
  <si>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</si>
  <si>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</si>
  <si>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</si>
  <si>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</si>
  <si>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</si>
  <si>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</si>
  <si>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</si>
  <si>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</si>
  <si>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</si>
  <si>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</si>
  <si>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</si>
  <si>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</si>
  <si>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</si>
  <si>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</si>
  <si>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</si>
  <si>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</si>
  <si>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</si>
  <si>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</si>
  <si>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</si>
  <si>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</si>
  <si>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</si>
  <si>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</si>
  <si>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</si>
  <si>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</si>
  <si>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</si>
  <si>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</si>
  <si>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</si>
  <si>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</si>
  <si>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</si>
  <si>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</si>
  <si>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</si>
  <si>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</si>
  <si>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</si>
  <si>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</si>
  <si>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</si>
  <si>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</si>
  <si>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</si>
  <si>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</si>
  <si>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</si>
  <si>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</si>
  <si>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</si>
  <si>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</si>
  <si>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</si>
  <si>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</si>
  <si>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</si>
  <si>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</si>
  <si>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</si>
  <si>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</si>
  <si>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</si>
  <si>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</si>
  <si>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</si>
  <si>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</si>
  <si>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</si>
  <si>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</si>
  <si>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</si>
  <si>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</si>
  <si>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</si>
  <si>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</si>
  <si>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</si>
  <si>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</si>
  <si>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</si>
  <si>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</si>
  <si>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</si>
  <si>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</si>
  <si>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</si>
  <si>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</si>
  <si>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</si>
  <si>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</si>
  <si>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</si>
  <si>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</si>
  <si>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</si>
  <si>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</si>
  <si>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</si>
  <si>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</si>
  <si>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</si>
  <si>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</si>
  <si>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</si>
  <si>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</si>
  <si>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</si>
  <si>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</si>
  <si>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</si>
  <si>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</si>
  <si>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</si>
  <si>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</si>
  <si>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</si>
  <si>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</si>
  <si>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</si>
  <si>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</si>
  <si>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</si>
  <si>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</si>
  <si>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</si>
  <si>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</si>
  <si>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</si>
  <si>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</si>
  <si>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</si>
  <si>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</si>
  <si>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</si>
  <si>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</si>
  <si>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</si>
  <si>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</si>
  <si>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</si>
  <si>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</si>
  <si>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</si>
  <si>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</si>
  <si>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</si>
  <si>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</si>
  <si>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</si>
  <si>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</si>
  <si>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</si>
  <si>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</si>
  <si>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</si>
  <si>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</si>
  <si>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</si>
  <si>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</si>
  <si>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</si>
  <si>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</si>
  <si>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</si>
  <si>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</si>
  <si>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</si>
  <si>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</si>
  <si>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</si>
  <si>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</si>
  <si>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</si>
  <si>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</si>
  <si>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</si>
  <si>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</si>
  <si>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</si>
  <si>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</si>
  <si>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</si>
  <si>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</si>
  <si>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</si>
  <si>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</si>
  <si>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</si>
  <si>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</si>
  <si>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</si>
  <si>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</si>
  <si>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</si>
  <si>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</si>
  <si>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</si>
  <si>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</si>
  <si>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</si>
  <si>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</si>
  <si>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</si>
  <si>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</si>
  <si>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</si>
  <si>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</si>
  <si>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</si>
  <si>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</si>
  <si>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</si>
  <si>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</si>
  <si>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</si>
  <si>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</si>
  <si>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</si>
  <si>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</si>
  <si>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</si>
  <si>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</si>
  <si>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</si>
  <si>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</si>
  <si>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</si>
  <si>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</si>
  <si>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</si>
  <si>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</si>
  <si>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</si>
  <si>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</si>
  <si>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</si>
  <si>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</si>
  <si>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</si>
  <si>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</si>
  <si>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</si>
  <si>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</si>
  <si>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</si>
  <si>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</si>
  <si>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</si>
  <si>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</si>
  <si>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</si>
  <si>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</si>
  <si>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</si>
  <si>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</si>
  <si>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</si>
  <si>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</si>
  <si>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</si>
  <si>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</si>
  <si>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</si>
  <si>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</si>
  <si>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</si>
  <si>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</si>
  <si>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</si>
  <si>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</si>
  <si>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</si>
  <si>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</si>
  <si>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</si>
  <si>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</si>
  <si>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</si>
  <si>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</si>
  <si>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</si>
  <si>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</si>
  <si>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</si>
  <si>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</si>
  <si>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</si>
  <si>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</si>
  <si>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</si>
  <si>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</si>
  <si>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</si>
  <si>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</si>
  <si>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</si>
  <si>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</si>
  <si>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</si>
  <si>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</si>
  <si>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</si>
  <si>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</si>
  <si>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</si>
  <si>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</si>
  <si>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</si>
  <si>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</si>
  <si>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</si>
  <si>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</si>
  <si>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</si>
  <si>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</si>
  <si>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</si>
  <si>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</si>
  <si>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</si>
  <si>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</si>
  <si>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</si>
  <si>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</si>
  <si>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</si>
  <si>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</si>
  <si>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</si>
  <si>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</si>
  <si>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</si>
  <si>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</si>
  <si>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</si>
  <si>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</si>
  <si>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</si>
  <si>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</si>
  <si>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</si>
  <si>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</si>
  <si>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</si>
  <si>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</si>
  <si>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</si>
  <si>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</si>
  <si>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</si>
  <si>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</si>
  <si>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</si>
  <si>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</si>
  <si>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</si>
  <si>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</si>
  <si>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</si>
  <si>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</si>
  <si>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</si>
  <si>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</si>
  <si>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</si>
  <si>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</si>
  <si>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</si>
  <si>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</si>
  <si>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</si>
  <si>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</si>
  <si>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</si>
  <si>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</si>
  <si>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</si>
  <si>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</si>
  <si>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</si>
  <si>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</si>
  <si>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</si>
  <si>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</si>
  <si>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</si>
  <si>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</si>
  <si>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</si>
  <si>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</si>
  <si>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</si>
  <si>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</si>
  <si>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</si>
  <si>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</si>
  <si>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</si>
  <si>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</si>
  <si>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</si>
  <si>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</si>
  <si>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</si>
  <si>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</si>
  <si>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</si>
  <si>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</si>
  <si>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</si>
  <si>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</si>
  <si>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</si>
  <si>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</si>
  <si>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</si>
  <si>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</si>
  <si>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</si>
  <si>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</si>
  <si>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</si>
  <si>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</si>
  <si>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</si>
  <si>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</si>
  <si>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</si>
  <si>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</si>
  <si>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</si>
  <si>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</si>
  <si>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</si>
  <si>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</si>
  <si>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</si>
  <si>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</si>
  <si>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</si>
  <si>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</si>
  <si>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</si>
  <si>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</si>
  <si>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</si>
  <si>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</si>
  <si>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</si>
  <si>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</si>
  <si>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</si>
  <si>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</si>
  <si>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</si>
  <si>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</si>
  <si>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</si>
  <si>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</si>
  <si>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</si>
  <si>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</si>
  <si>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</si>
  <si>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</si>
  <si>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</si>
  <si>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</si>
  <si>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</si>
  <si>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</si>
  <si>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</si>
  <si>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</si>
  <si>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</si>
  <si>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</si>
  <si>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</si>
  <si>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</si>
  <si>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</si>
  <si>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</si>
  <si>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</si>
  <si>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</si>
  <si>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</si>
  <si>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</si>
  <si>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</si>
  <si>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</si>
  <si>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</si>
  <si>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</si>
  <si>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</si>
  <si>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</si>
  <si>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</si>
  <si>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</si>
  <si>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</si>
  <si>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</si>
  <si>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</si>
  <si>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</si>
  <si>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</si>
  <si>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</si>
  <si>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</si>
  <si>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</si>
  <si>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</si>
  <si>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</si>
  <si>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</si>
  <si>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</si>
  <si>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</si>
  <si>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</si>
  <si>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</si>
  <si>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</si>
  <si>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</si>
  <si>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</si>
  <si>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</si>
  <si>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</si>
  <si>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</si>
  <si>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</si>
  <si>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</si>
  <si>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</si>
  <si>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</si>
  <si>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</si>
  <si>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</si>
  <si>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</si>
  <si>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</si>
  <si>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</si>
  <si>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</si>
  <si>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</si>
  <si>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</si>
  <si>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</si>
  <si>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</si>
  <si>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</si>
  <si>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</si>
  <si>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</si>
  <si>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</si>
  <si>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</si>
  <si>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</si>
  <si>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</si>
  <si>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</si>
  <si>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</si>
  <si>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</si>
  <si>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</si>
  <si>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</si>
  <si>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</si>
  <si>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</si>
  <si>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</si>
  <si>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</si>
  <si>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</si>
  <si>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</si>
  <si>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</si>
  <si>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</si>
  <si>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</si>
  <si>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</si>
  <si>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</si>
  <si>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</si>
  <si>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</si>
  <si>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</si>
  <si>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</si>
  <si>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</si>
  <si>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</si>
  <si>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</si>
  <si>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</si>
  <si>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</si>
  <si>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</si>
  <si>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</si>
  <si>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</si>
  <si>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</si>
  <si>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</si>
  <si>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</si>
  <si>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</si>
  <si>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</si>
  <si>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</si>
  <si>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</si>
  <si>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</si>
  <si>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</si>
  <si>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</si>
  <si>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</si>
  <si>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</si>
  <si>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</si>
  <si>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</si>
  <si>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</si>
  <si>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</si>
  <si>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</si>
  <si>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</si>
  <si>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</si>
  <si>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</si>
  <si>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</si>
  <si>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</si>
  <si>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</si>
  <si>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</si>
  <si>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</si>
  <si>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</si>
  <si>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</si>
  <si>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</si>
  <si>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</si>
  <si>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</si>
  <si>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</si>
  <si>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</si>
  <si>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</si>
  <si>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</si>
  <si>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</si>
  <si>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</si>
  <si>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</si>
  <si>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</si>
  <si>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</si>
  <si>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</si>
  <si>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</si>
  <si>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</si>
  <si>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</si>
  <si>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</si>
  <si>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</si>
  <si>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</si>
  <si>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</si>
  <si>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</si>
  <si>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</si>
  <si>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</si>
  <si>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</si>
  <si>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</si>
  <si>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</si>
  <si>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</si>
  <si>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</si>
  <si>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</si>
  <si>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</si>
  <si>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</si>
  <si>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</si>
  <si>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</si>
  <si>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</si>
  <si>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</si>
  <si>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</si>
  <si>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</si>
  <si>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</si>
  <si>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</si>
  <si>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</si>
  <si>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</si>
  <si>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</si>
  <si>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</si>
  <si>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</si>
  <si>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</si>
  <si>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</si>
  <si>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</si>
  <si>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</si>
  <si>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</si>
  <si>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</si>
  <si>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</si>
  <si>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</si>
  <si>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</si>
  <si>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</si>
  <si>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</si>
  <si>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</si>
  <si>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</si>
  <si>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</si>
  <si>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</si>
  <si>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</si>
  <si>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</si>
  <si>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</si>
  <si>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</si>
  <si>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</si>
  <si>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</si>
  <si>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</si>
  <si>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</si>
  <si>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</si>
  <si>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</si>
  <si>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</si>
  <si>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</si>
  <si>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</si>
  <si>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</si>
  <si>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</si>
  <si>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</si>
  <si>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</si>
  <si>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</si>
  <si>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</si>
  <si>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</si>
  <si>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</si>
  <si>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</si>
  <si>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</si>
  <si>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</si>
  <si>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</si>
  <si>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</si>
  <si>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</si>
  <si>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</si>
  <si>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</si>
  <si>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</si>
  <si>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</si>
  <si>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</si>
  <si>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</si>
  <si>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</si>
  <si>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</si>
  <si>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</si>
  <si>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</si>
  <si>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</si>
  <si>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</si>
  <si>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</si>
  <si>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</si>
  <si>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</si>
  <si>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</si>
  <si>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</si>
  <si>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</si>
  <si>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</si>
  <si>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</si>
  <si>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</si>
  <si>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</si>
  <si>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</si>
  <si>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</si>
  <si>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</si>
  <si>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</si>
  <si>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</si>
  <si>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</si>
  <si>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</si>
  <si>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</si>
  <si>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</si>
  <si>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</si>
  <si>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</si>
  <si>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</si>
  <si>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</si>
  <si>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</si>
  <si>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</si>
  <si>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</si>
  <si>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</si>
  <si>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</si>
  <si>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</si>
  <si>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</si>
  <si>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</si>
  <si>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</si>
  <si>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</si>
  <si>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</si>
  <si>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</si>
  <si>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</si>
  <si>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</si>
  <si>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</si>
  <si>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</si>
  <si>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</si>
  <si>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</si>
  <si>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</si>
  <si>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</si>
  <si>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</si>
  <si>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</si>
  <si>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</si>
  <si>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</si>
  <si>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</si>
  <si>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</si>
  <si>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</si>
  <si>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</si>
  <si>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</si>
  <si>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</si>
  <si>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</si>
  <si>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</si>
  <si>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</si>
  <si>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</si>
  <si>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</si>
  <si>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</si>
  <si>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</si>
  <si>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</si>
  <si>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</si>
  <si>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</si>
  <si>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</si>
  <si>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</si>
  <si>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</si>
  <si>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</si>
  <si>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</si>
  <si>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</si>
  <si>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</si>
  <si>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</si>
  <si>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</si>
  <si>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</si>
  <si>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</si>
  <si>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</si>
  <si>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</si>
  <si>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</si>
  <si>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</si>
  <si>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</si>
  <si>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</si>
  <si>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</si>
  <si>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</si>
  <si>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</si>
  <si>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</si>
  <si>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</si>
  <si>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</si>
  <si>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</si>
  <si>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</si>
  <si>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</si>
  <si>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</si>
  <si>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</si>
  <si>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</si>
  <si>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</si>
  <si>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</si>
  <si>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</si>
  <si>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</si>
  <si>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</si>
  <si>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</si>
  <si>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</si>
  <si>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</si>
  <si>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</si>
  <si>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</si>
  <si>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</si>
  <si>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</si>
  <si>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</si>
  <si>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</si>
  <si>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</si>
  <si>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</si>
  <si>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</si>
  <si>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</si>
  <si>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</si>
  <si>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</si>
  <si>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</si>
  <si>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</si>
  <si>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</si>
  <si>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</si>
  <si>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</si>
  <si>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</si>
  <si>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</si>
  <si>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</si>
  <si>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</si>
  <si>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</si>
  <si>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</si>
  <si>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</si>
  <si>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</si>
  <si>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</si>
  <si>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</si>
  <si>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</si>
  <si>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</si>
  <si>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</si>
  <si>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</si>
  <si>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</si>
  <si>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</si>
  <si>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</si>
  <si>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</si>
  <si>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</si>
  <si>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</si>
  <si>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</si>
  <si>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</si>
  <si>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</si>
  <si>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</si>
  <si>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</si>
  <si>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</si>
  <si>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</si>
  <si>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</si>
  <si>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</si>
  <si>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</si>
  <si>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</si>
  <si>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</si>
  <si>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</si>
  <si>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</si>
  <si>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</si>
  <si>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</si>
  <si>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</si>
  <si>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</si>
  <si>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</si>
  <si>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</si>
  <si>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</si>
  <si>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</si>
  <si>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</si>
  <si>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</si>
  <si>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</si>
  <si>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</si>
  <si>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</si>
  <si>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</si>
  <si>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</si>
  <si>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</si>
  <si>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</si>
  <si>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</si>
  <si>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</si>
  <si>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</si>
  <si>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</si>
  <si>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</si>
  <si>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</si>
  <si>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</si>
  <si>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</si>
  <si>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</si>
  <si>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</si>
  <si>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</si>
  <si>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</si>
  <si>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</si>
  <si>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</si>
  <si>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</si>
  <si>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</si>
  <si>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</si>
  <si>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</si>
  <si>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</si>
  <si>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</si>
  <si>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</si>
  <si>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</si>
  <si>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</si>
  <si>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</si>
  <si>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</si>
  <si>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</si>
  <si>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</si>
  <si>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</si>
  <si>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</si>
  <si>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</si>
  <si>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</si>
  <si>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</si>
  <si>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</si>
  <si>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</si>
  <si>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</si>
  <si>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</si>
  <si>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</si>
  <si>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</si>
  <si>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</si>
  <si>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</si>
  <si>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</si>
  <si>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</si>
  <si>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</si>
  <si>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</si>
  <si>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</si>
  <si>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</si>
  <si>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</si>
  <si>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</si>
  <si>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</si>
  <si>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</si>
  <si>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</si>
  <si>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</si>
  <si>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</si>
  <si>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</si>
  <si>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</si>
  <si>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</si>
  <si>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</si>
  <si>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</si>
  <si>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</si>
  <si>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</si>
  <si>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</si>
  <si>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</si>
  <si>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</si>
  <si>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</si>
  <si>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</si>
  <si>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</si>
  <si>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</si>
  <si>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</si>
  <si>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</si>
  <si>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</si>
  <si>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</si>
  <si>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</si>
  <si>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</si>
  <si>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</si>
  <si>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</si>
  <si>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</si>
  <si>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</si>
  <si>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</si>
  <si>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</si>
  <si>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</si>
  <si>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</si>
  <si>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</si>
  <si>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</si>
  <si>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</si>
  <si>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</si>
  <si>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</si>
  <si>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</si>
  <si>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</si>
  <si>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</si>
  <si>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</si>
  <si>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</si>
  <si>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</si>
  <si>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</si>
  <si>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</si>
  <si>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</si>
  <si>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</si>
  <si>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</si>
  <si>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</si>
  <si>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</si>
  <si>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</si>
  <si>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</si>
  <si>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</si>
  <si>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</si>
  <si>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</si>
  <si>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</si>
  <si>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</si>
  <si>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</si>
  <si>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</si>
  <si>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</si>
  <si>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</si>
  <si>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</si>
  <si>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</si>
  <si>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</si>
  <si>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</si>
  <si>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</si>
  <si>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</si>
  <si>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</si>
  <si>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</si>
  <si>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</si>
  <si>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</si>
  <si>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</si>
  <si>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</si>
  <si>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</si>
  <si>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</si>
  <si>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</si>
  <si>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</si>
  <si>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</si>
  <si>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</si>
  <si>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</si>
  <si>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</si>
  <si>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</si>
  <si>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</si>
  <si>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</si>
  <si>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</si>
  <si>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</si>
  <si>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</si>
  <si>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</si>
  <si>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</si>
  <si>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</si>
  <si>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</si>
  <si>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</si>
  <si>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</si>
  <si>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</si>
  <si>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</si>
  <si>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</si>
  <si>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</si>
  <si>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</si>
  <si>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</si>
  <si>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</si>
  <si>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</si>
  <si>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</si>
  <si>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</si>
  <si>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</si>
  <si>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</si>
  <si>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</si>
  <si>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</si>
  <si>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</si>
  <si>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</si>
  <si>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</si>
  <si>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</si>
  <si>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</si>
  <si>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</si>
  <si>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</si>
  <si>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</si>
  <si>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</si>
  <si>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</si>
  <si>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</si>
  <si>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</si>
  <si>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</si>
  <si>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</si>
  <si>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</si>
  <si>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</si>
  <si>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</si>
  <si>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</si>
  <si>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</si>
  <si>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</si>
  <si>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</si>
  <si>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</si>
  <si>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</si>
  <si>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</si>
  <si>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</si>
  <si>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</si>
  <si>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</si>
  <si>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</si>
  <si>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</si>
  <si>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</si>
  <si>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</si>
  <si>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</si>
  <si>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</si>
  <si>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</si>
  <si>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</si>
  <si>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</si>
  <si>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</si>
  <si>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</si>
  <si>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</si>
  <si>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</si>
  <si>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</si>
  <si>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</si>
  <si>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</si>
  <si>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</si>
  <si>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</si>
  <si>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</si>
  <si>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</si>
  <si>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</si>
  <si>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</si>
  <si>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</si>
  <si>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</si>
  <si>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</si>
  <si>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</si>
  <si>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</si>
  <si>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</si>
  <si>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</si>
  <si>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</si>
  <si>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</si>
  <si>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</si>
  <si>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</si>
  <si>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</si>
  <si>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</si>
  <si>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</si>
  <si>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</si>
  <si>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</si>
  <si>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</si>
  <si>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</si>
  <si>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</si>
  <si>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</si>
  <si>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</si>
  <si>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</si>
  <si>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</si>
  <si>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</si>
  <si>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</si>
  <si>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</si>
  <si>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</si>
  <si>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</si>
  <si>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</si>
  <si>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</si>
  <si>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</si>
  <si>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</si>
  <si>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</si>
  <si>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</si>
  <si>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</si>
  <si>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</si>
  <si>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</si>
  <si>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</si>
  <si>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</si>
  <si>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</si>
  <si>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</si>
  <si>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</si>
  <si>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</si>
  <si>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</si>
  <si>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</si>
  <si>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</si>
  <si>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</si>
  <si>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</si>
  <si>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</si>
  <si>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</si>
  <si>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</si>
  <si>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</si>
  <si>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</si>
  <si>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</si>
  <si>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</si>
  <si>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</si>
  <si>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</si>
  <si>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</si>
  <si>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</si>
  <si>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</si>
  <si>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</si>
  <si>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</si>
  <si>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</si>
  <si>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</si>
  <si>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</si>
  <si>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</si>
  <si>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</si>
  <si>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</si>
  <si>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</si>
  <si>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</si>
  <si>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</si>
  <si>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</si>
  <si>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</si>
  <si>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</si>
  <si>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</si>
  <si>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</si>
  <si>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</si>
  <si>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</si>
  <si>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</si>
  <si>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</si>
  <si>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</si>
  <si>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</si>
  <si>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</si>
  <si>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</si>
  <si>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</si>
  <si>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</si>
  <si>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</si>
  <si>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</si>
  <si>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</si>
  <si>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</si>
  <si>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</si>
  <si>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</si>
  <si>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</si>
  <si>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</si>
  <si>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</si>
  <si>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</si>
  <si>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</si>
  <si>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</si>
  <si>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</si>
  <si>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</si>
  <si>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</si>
  <si>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</si>
  <si>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</si>
  <si>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</si>
  <si>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</si>
  <si>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</si>
  <si>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</si>
  <si>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</si>
  <si>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</si>
  <si>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</si>
  <si>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</si>
  <si>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</si>
  <si>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</si>
  <si>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</si>
  <si>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</si>
  <si>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</si>
  <si>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</si>
  <si>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</si>
  <si>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</si>
  <si>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</si>
  <si>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</si>
  <si>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</si>
  <si>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</si>
  <si>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</si>
  <si>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</si>
  <si>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</si>
  <si>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</si>
  <si>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</si>
  <si>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</si>
  <si>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</si>
  <si>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</si>
  <si>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</si>
  <si>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</si>
  <si>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</si>
  <si>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</si>
  <si>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</si>
  <si>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</si>
  <si>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</si>
  <si>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</si>
  <si>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</si>
  <si>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</si>
  <si>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</si>
  <si>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</si>
  <si>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</si>
  <si>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</si>
  <si>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</si>
  <si>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</si>
  <si>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</si>
  <si>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</si>
  <si>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</si>
  <si>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</si>
  <si>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</si>
  <si>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</si>
  <si>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</si>
  <si>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</si>
  <si>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</si>
  <si>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</si>
  <si>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</si>
  <si>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</si>
  <si>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</si>
  <si>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</si>
  <si>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</si>
  <si>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</si>
  <si>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</si>
  <si>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</si>
  <si>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</si>
  <si>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</si>
  <si>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</si>
  <si>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</si>
  <si>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</si>
  <si>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</si>
  <si>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</si>
  <si>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</si>
  <si>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</si>
  <si>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</si>
  <si>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</si>
  <si>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</si>
  <si>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</si>
  <si>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</si>
  <si>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</si>
  <si>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</si>
  <si>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</si>
  <si>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</si>
  <si>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</si>
  <si>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</si>
  <si>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</si>
  <si>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</si>
  <si>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</si>
  <si>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</si>
  <si>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</si>
  <si>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</si>
  <si>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</si>
  <si>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</si>
  <si>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</si>
  <si>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</si>
  <si>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</si>
  <si>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</si>
  <si>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</si>
  <si>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</si>
  <si>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</si>
  <si>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</si>
  <si>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</si>
  <si>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</si>
  <si>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</si>
  <si>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</si>
  <si>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</si>
  <si>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</si>
  <si>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</si>
  <si>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</si>
  <si>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</si>
  <si>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</si>
  <si>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</si>
  <si>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</si>
  <si>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</si>
  <si>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</si>
  <si>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</si>
  <si>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</si>
  <si>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</si>
  <si>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</si>
  <si>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</si>
  <si>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</si>
  <si>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</si>
  <si>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</si>
  <si>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</si>
  <si>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</si>
  <si>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</si>
  <si>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</si>
  <si>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</si>
  <si>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</si>
  <si>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</si>
  <si>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</si>
  <si>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</si>
  <si>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</si>
  <si>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</si>
  <si>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</si>
  <si>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</si>
  <si>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</si>
  <si>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</si>
  <si>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</si>
  <si>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</si>
  <si>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</si>
  <si>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</si>
  <si>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</si>
  <si>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</si>
  <si>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</si>
  <si>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</si>
  <si>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</si>
  <si>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</si>
  <si>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</si>
  <si>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</si>
  <si>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</si>
  <si>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</si>
  <si>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</si>
  <si>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</si>
  <si>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</si>
  <si>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</si>
  <si>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</si>
  <si>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</si>
  <si>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</si>
  <si>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</si>
  <si>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</si>
  <si>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</si>
  <si>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</si>
  <si>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</si>
  <si>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</si>
  <si>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</si>
  <si>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</si>
  <si>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</si>
  <si>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</si>
  <si>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</si>
  <si>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</si>
  <si>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</si>
  <si>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</si>
  <si>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</si>
  <si>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</si>
  <si>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</si>
  <si>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</si>
  <si>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</si>
  <si>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</si>
  <si>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</si>
  <si>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</si>
  <si>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</si>
  <si>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</si>
  <si>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</si>
  <si>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</si>
  <si>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</si>
  <si>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</si>
  <si>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</si>
  <si>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</si>
  <si>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</si>
  <si>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</si>
  <si>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</si>
  <si>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</si>
  <si>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</si>
  <si>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</si>
  <si>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</si>
  <si>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</si>
  <si>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</si>
  <si>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</si>
  <si>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</si>
  <si>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</si>
  <si>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</si>
  <si>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</si>
  <si>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</si>
  <si>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</si>
  <si>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</si>
  <si>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</si>
  <si>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</si>
  <si>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</si>
  <si>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</si>
  <si>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</si>
  <si>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</si>
  <si>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</si>
  <si>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</si>
  <si>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</si>
  <si>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</si>
  <si>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</si>
  <si>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</si>
  <si>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</si>
  <si>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</si>
  <si>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</si>
  <si>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</si>
  <si>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</si>
  <si>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</si>
  <si>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</si>
  <si>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</si>
  <si>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</si>
  <si>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</si>
  <si>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</si>
  <si>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</si>
  <si>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</si>
  <si>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</si>
  <si>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</si>
  <si>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</si>
  <si>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</si>
  <si>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</si>
  <si>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</si>
  <si>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</si>
  <si>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</si>
  <si>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</si>
  <si>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</si>
  <si>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</si>
  <si>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</si>
  <si>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</si>
  <si>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</si>
  <si>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</si>
  <si>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</si>
  <si>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</si>
  <si>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</si>
  <si>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</si>
  <si>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</si>
  <si>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</si>
  <si>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</si>
  <si>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</si>
  <si>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</si>
  <si>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</si>
  <si>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</si>
  <si>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</si>
  <si>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</si>
  <si>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</si>
  <si>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</si>
  <si>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</si>
  <si>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</si>
  <si>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</si>
  <si>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</si>
  <si>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</si>
  <si>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</si>
  <si>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</si>
  <si>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</si>
  <si>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</si>
  <si>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</si>
  <si>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</si>
  <si>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</si>
  <si>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</si>
  <si>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</si>
  <si>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</si>
  <si>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</si>
  <si>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</si>
  <si>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</si>
  <si>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</si>
  <si>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</si>
  <si>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</si>
  <si>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</si>
  <si>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</si>
  <si>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</si>
  <si>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</si>
  <si>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</si>
  <si>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</si>
  <si>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</si>
  <si>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</si>
  <si>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</si>
  <si>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</si>
  <si>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</si>
  <si>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</si>
  <si>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</si>
  <si>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</si>
  <si>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</si>
  <si>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</si>
  <si>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</si>
  <si>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</si>
  <si>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</si>
  <si>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</si>
  <si>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</si>
  <si>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</si>
  <si>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</si>
  <si>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</si>
  <si>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</si>
  <si>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</si>
  <si>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</si>
  <si>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</si>
  <si>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</si>
  <si>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</si>
  <si>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</si>
  <si>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</si>
  <si>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</si>
  <si>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</si>
  <si>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</si>
  <si>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</si>
  <si>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</si>
  <si>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</si>
  <si>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</si>
  <si>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</si>
  <si>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</si>
  <si>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</si>
  <si>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</si>
  <si>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</si>
  <si>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</si>
  <si>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</si>
  <si>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</si>
  <si>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</si>
  <si>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</si>
  <si>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</si>
  <si>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</si>
  <si>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</si>
  <si>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</si>
  <si>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</si>
  <si>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</si>
  <si>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</si>
  <si>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</si>
  <si>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</si>
  <si>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</si>
  <si>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</si>
  <si>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</si>
  <si>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</si>
  <si>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</si>
  <si>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</si>
  <si>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</si>
  <si>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</si>
  <si>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</si>
  <si>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</si>
  <si>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</si>
  <si>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</si>
  <si>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</si>
  <si>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</si>
  <si>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</si>
  <si>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</si>
  <si>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</si>
  <si>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</si>
  <si>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</si>
  <si>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</si>
  <si>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</si>
  <si>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</si>
  <si>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</si>
  <si>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</si>
  <si>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</si>
  <si>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</si>
  <si>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</si>
  <si>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</si>
  <si>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</si>
  <si>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</si>
  <si>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</si>
  <si>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</si>
  <si>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</si>
  <si>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</si>
  <si>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</si>
  <si>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</si>
  <si>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</si>
  <si>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</si>
  <si>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</si>
  <si>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</si>
  <si>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</si>
  <si>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</si>
  <si>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</si>
  <si>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</si>
  <si>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</si>
  <si>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</si>
  <si>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</si>
  <si>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</si>
  <si>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</si>
  <si>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</si>
  <si>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</si>
  <si>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</si>
  <si>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</si>
  <si>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</si>
  <si>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</si>
  <si>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</si>
  <si>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</si>
  <si>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</si>
  <si>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</si>
  <si>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</si>
  <si>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</si>
  <si>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</si>
  <si>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</si>
  <si>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</si>
  <si>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</si>
  <si>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</si>
  <si>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</si>
  <si>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</si>
  <si>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</si>
  <si>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</si>
  <si>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</si>
  <si>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</si>
  <si>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</si>
  <si>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</si>
  <si>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</si>
  <si>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</si>
  <si>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</si>
  <si>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</si>
  <si>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</si>
  <si>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</si>
  <si>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</si>
  <si>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</si>
  <si>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</si>
  <si>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</si>
  <si>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</si>
  <si>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</si>
  <si>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</si>
  <si>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</si>
  <si>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</si>
  <si>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</si>
  <si>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</si>
  <si>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</si>
  <si>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</si>
  <si>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</si>
  <si>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</si>
  <si>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</si>
  <si>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</si>
  <si>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</si>
  <si>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</si>
  <si>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</si>
  <si>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</si>
  <si>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</si>
  <si>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</si>
  <si>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</si>
  <si>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</si>
  <si>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</si>
  <si>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</si>
  <si>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</si>
  <si>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</si>
  <si>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</si>
  <si>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</si>
  <si>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</si>
  <si>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</si>
  <si>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</si>
  <si>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</si>
  <si>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</si>
  <si>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</si>
  <si>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</si>
  <si>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</si>
  <si>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</si>
  <si>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</si>
  <si>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</si>
  <si>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</si>
  <si>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</si>
  <si>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</si>
  <si>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</si>
  <si>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</si>
  <si>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</si>
  <si>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</si>
  <si>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</si>
  <si>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</si>
  <si>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</si>
  <si>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</si>
  <si>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</si>
  <si>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</si>
  <si>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</si>
  <si>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</si>
  <si>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</si>
  <si>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</si>
  <si>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</si>
  <si>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</si>
  <si>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</si>
  <si>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</si>
  <si>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</si>
  <si>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</si>
  <si>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</si>
  <si>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</si>
  <si>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</si>
  <si>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</si>
  <si>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</si>
  <si>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</si>
  <si>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</si>
  <si>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</si>
  <si>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</si>
  <si>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</si>
  <si>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</si>
  <si>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</si>
  <si>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</si>
  <si>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</si>
  <si>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</si>
  <si>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</si>
  <si>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</si>
  <si>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</si>
  <si>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</si>
  <si>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</si>
  <si>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</si>
  <si>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</si>
  <si>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</si>
  <si>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</si>
  <si>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</si>
  <si>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</si>
  <si>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</si>
  <si>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</si>
  <si>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</si>
  <si>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</si>
  <si>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</si>
  <si>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</si>
  <si>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</si>
  <si>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</si>
  <si>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</si>
  <si>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</si>
  <si>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</si>
  <si>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</si>
  <si>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</si>
  <si>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</si>
  <si>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</si>
  <si>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</si>
  <si>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</si>
  <si>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</si>
  <si>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</si>
  <si>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</si>
  <si>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</si>
  <si>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</si>
  <si>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</si>
  <si>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</si>
  <si>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</si>
  <si>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</si>
  <si>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</si>
  <si>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</si>
  <si>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</si>
  <si>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</si>
  <si>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</si>
  <si>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</si>
  <si>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</si>
  <si>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</si>
  <si>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</si>
  <si>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</si>
  <si>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</si>
  <si>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</si>
  <si>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</si>
  <si>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</si>
  <si>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</si>
  <si>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</si>
  <si>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</si>
  <si>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</si>
  <si>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</si>
  <si>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</si>
  <si>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</si>
  <si>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</si>
  <si>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</si>
  <si>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</si>
  <si>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</si>
  <si>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</si>
  <si>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</si>
  <si>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</si>
  <si>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</si>
  <si>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</si>
  <si>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</si>
  <si>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</si>
  <si>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</si>
  <si>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</si>
  <si>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</si>
  <si>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</si>
  <si>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</si>
  <si>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</si>
  <si>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</si>
  <si>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</si>
  <si>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</si>
  <si>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</si>
  <si>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</si>
  <si>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</si>
  <si>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</si>
  <si>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</si>
  <si>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</si>
  <si>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</si>
  <si>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</si>
  <si>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</si>
  <si>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</si>
  <si>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</si>
  <si>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</si>
  <si>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</si>
  <si>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</si>
  <si>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</si>
  <si>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</si>
  <si>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</si>
  <si>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</si>
  <si>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</si>
  <si>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</si>
  <si>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</si>
  <si>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</si>
  <si>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</si>
  <si>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</si>
  <si>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</si>
  <si>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</si>
  <si>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</si>
  <si>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</si>
  <si>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</si>
  <si>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</si>
  <si>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</si>
  <si>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</si>
  <si>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</si>
  <si>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</si>
  <si>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</si>
  <si>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</si>
  <si>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</si>
  <si>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</si>
  <si>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</si>
  <si>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</si>
  <si>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</si>
  <si>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</si>
  <si>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</si>
  <si>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</si>
  <si>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</si>
  <si>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</si>
  <si>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</si>
  <si>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</si>
  <si>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</si>
  <si>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</si>
  <si>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</si>
  <si>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</si>
  <si>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</si>
  <si>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</si>
  <si>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</si>
  <si>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</si>
  <si>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</si>
  <si>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</si>
  <si>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</si>
  <si>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</si>
  <si>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</si>
  <si>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</si>
  <si>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</si>
  <si>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</si>
  <si>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</si>
  <si>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</si>
  <si>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</si>
  <si>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</si>
  <si>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</si>
  <si>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</si>
  <si>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</si>
  <si>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</si>
  <si>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</si>
  <si>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</si>
  <si>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</si>
  <si>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</si>
  <si>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</si>
  <si>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</si>
  <si>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</si>
  <si>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</si>
  <si>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</si>
  <si>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</si>
  <si>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</si>
  <si>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</si>
  <si>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</si>
  <si>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</si>
  <si>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</si>
  <si>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</si>
  <si>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</si>
  <si>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</si>
  <si>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</si>
  <si>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</si>
  <si>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</si>
  <si>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</si>
  <si>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</si>
  <si>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</si>
  <si>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</si>
  <si>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</si>
  <si>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</si>
  <si>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</si>
  <si>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</si>
  <si>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</si>
  <si>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</si>
  <si>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</si>
  <si>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</si>
  <si>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</si>
  <si>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</si>
  <si>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</si>
  <si>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</si>
  <si>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</si>
  <si>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</si>
  <si>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</si>
  <si>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</si>
  <si>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</si>
  <si>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</si>
  <si>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</si>
  <si>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</si>
  <si>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</si>
  <si>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</si>
  <si>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</si>
  <si>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</si>
  <si>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</si>
  <si>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</si>
  <si>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</si>
  <si>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</si>
  <si>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</si>
  <si>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</si>
  <si>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</si>
  <si>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</si>
  <si>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</si>
  <si>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</si>
  <si>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</si>
  <si>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</si>
  <si>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</si>
  <si>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</si>
  <si>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</si>
  <si>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</si>
  <si>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</si>
  <si>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</si>
  <si>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</si>
  <si>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</si>
  <si>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</si>
  <si>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</si>
  <si>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</si>
  <si>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</si>
  <si>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</si>
  <si>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</si>
  <si>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</si>
  <si>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</si>
  <si>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</si>
  <si>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</si>
  <si>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</si>
  <si>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</si>
  <si>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</si>
  <si>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</si>
  <si>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</si>
  <si>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</si>
  <si>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</si>
  <si>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</si>
  <si>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</si>
  <si>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</si>
  <si>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</si>
  <si>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</si>
  <si>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</si>
  <si>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</si>
  <si>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</si>
  <si>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</si>
  <si>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</si>
  <si>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</si>
  <si>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</si>
  <si>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</si>
  <si>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</si>
  <si>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</si>
  <si>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</si>
  <si>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</si>
  <si>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</si>
  <si>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</si>
  <si>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</si>
  <si>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</si>
  <si>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</si>
  <si>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</si>
  <si>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</si>
  <si>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</si>
  <si>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</si>
  <si>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</si>
  <si>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</si>
  <si>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</si>
  <si>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</si>
  <si>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</si>
  <si>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</si>
  <si>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</si>
  <si>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</si>
  <si>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</si>
  <si>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</si>
  <si>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</si>
  <si>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</si>
  <si>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</si>
  <si>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</si>
  <si>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</si>
  <si>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</si>
  <si>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</si>
  <si>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</si>
  <si>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</si>
  <si>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</si>
  <si>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</si>
  <si>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</si>
  <si>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</si>
  <si>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</si>
  <si>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</si>
  <si>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</si>
  <si>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</si>
  <si>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</si>
  <si>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</si>
  <si>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</si>
  <si>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</si>
  <si>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</si>
  <si>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</si>
  <si>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</si>
  <si>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</si>
  <si>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</si>
  <si>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</si>
  <si>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</si>
  <si>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</si>
  <si>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</si>
  <si>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</si>
  <si>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</si>
  <si>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</si>
  <si>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</si>
  <si>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</si>
  <si>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</si>
  <si>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</si>
  <si>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</si>
  <si>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</si>
  <si>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</si>
  <si>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</si>
  <si>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</si>
  <si>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</si>
  <si>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</si>
  <si>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</si>
  <si>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</si>
  <si>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</si>
  <si>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</si>
  <si>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</si>
  <si>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</si>
  <si>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</si>
  <si>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</si>
  <si>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</si>
  <si>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</si>
  <si>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</si>
  <si>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</si>
  <si>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</si>
  <si>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</si>
  <si>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</si>
  <si>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</si>
  <si>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</si>
  <si>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</si>
  <si>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</si>
  <si>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</si>
  <si>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</si>
  <si>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</si>
  <si>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</si>
  <si>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</si>
  <si>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</si>
  <si>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</si>
  <si>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</si>
  <si>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</si>
  <si>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</si>
  <si>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</si>
  <si>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</si>
  <si>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</si>
  <si>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</si>
  <si>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</si>
  <si>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</si>
  <si>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</si>
  <si>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</si>
  <si>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</si>
  <si>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</si>
  <si>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</si>
  <si>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</si>
  <si>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</si>
  <si>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</si>
  <si>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</si>
  <si>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</si>
  <si>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</si>
  <si>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</si>
  <si>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</si>
  <si>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</si>
  <si>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</si>
  <si>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</si>
  <si>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</si>
  <si>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</si>
  <si>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</si>
  <si>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</si>
  <si>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</si>
  <si>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</si>
  <si>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</si>
  <si>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</si>
  <si>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</si>
  <si>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</si>
  <si>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</si>
  <si>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</si>
  <si>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</si>
  <si>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</si>
  <si>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</si>
  <si>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</si>
  <si>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</si>
  <si>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</si>
  <si>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</si>
  <si>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</si>
  <si>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</si>
  <si>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</si>
  <si>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</si>
  <si>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</si>
  <si>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</si>
  <si>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</si>
  <si>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</si>
  <si>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</si>
  <si>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</si>
  <si>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</si>
  <si>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</si>
  <si>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</si>
  <si>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</si>
  <si>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</si>
  <si>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</si>
  <si>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</si>
  <si>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</si>
  <si>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</si>
  <si>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</si>
  <si>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</si>
  <si>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</si>
  <si>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</si>
  <si>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</si>
  <si>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</si>
  <si>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</si>
  <si>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</si>
  <si>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</si>
  <si>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</si>
  <si>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</si>
  <si>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</si>
  <si>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</si>
  <si>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</si>
  <si>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</si>
  <si>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</si>
  <si>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</si>
  <si>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</si>
  <si>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</si>
  <si>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</si>
  <si>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</si>
  <si>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</si>
  <si>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</si>
  <si>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</si>
  <si>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</si>
  <si>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</si>
  <si>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</si>
  <si>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</si>
  <si>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</si>
  <si>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</si>
  <si>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</si>
  <si>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</si>
  <si>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</si>
  <si>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</si>
  <si>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</si>
  <si>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</si>
  <si>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</si>
  <si>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</si>
  <si>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</si>
  <si>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</si>
  <si>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</si>
  <si>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</si>
  <si>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</si>
  <si>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</si>
  <si>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</si>
  <si>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</si>
  <si>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</si>
  <si>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</si>
  <si>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</si>
  <si>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</si>
  <si>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</si>
  <si>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</si>
  <si>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</si>
  <si>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</si>
  <si>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</si>
  <si>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</si>
  <si>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</si>
  <si>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</si>
  <si>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</si>
  <si>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</si>
  <si>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</si>
  <si>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</si>
  <si>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</si>
  <si>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</si>
  <si>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</si>
  <si>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</si>
  <si>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</si>
  <si>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</si>
  <si>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</si>
  <si>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</si>
  <si>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</si>
  <si>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</si>
  <si>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</si>
  <si>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</si>
  <si>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</si>
  <si>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</si>
  <si>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</si>
  <si>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</si>
  <si>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</si>
  <si>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</si>
  <si>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</si>
  <si>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</si>
  <si>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</si>
  <si>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</si>
  <si>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</si>
  <si>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</si>
  <si>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</si>
  <si>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</si>
  <si>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</si>
  <si>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</si>
  <si>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</si>
  <si>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</si>
  <si>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</si>
  <si>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</si>
  <si>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</si>
  <si>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</si>
  <si>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</si>
  <si>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</si>
  <si>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</si>
  <si>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</si>
  <si>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</si>
  <si>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</si>
  <si>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</si>
  <si>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</si>
  <si>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</si>
  <si>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</si>
  <si>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</si>
  <si>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</si>
  <si>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</si>
  <si>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</si>
  <si>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</si>
  <si>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</si>
  <si>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</si>
  <si>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</si>
  <si>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</si>
  <si>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</si>
  <si>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</si>
  <si>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</si>
  <si>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</si>
  <si>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</si>
  <si>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</si>
  <si>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</si>
  <si>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</si>
  <si>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</si>
  <si>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</si>
  <si>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</si>
  <si>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</si>
  <si>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</si>
  <si>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</si>
  <si>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</si>
  <si>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</si>
  <si>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</si>
  <si>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</si>
  <si>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</si>
  <si>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</si>
  <si>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</si>
  <si>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</si>
  <si>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</si>
  <si>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</si>
  <si>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</si>
  <si>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</si>
  <si>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</si>
  <si>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</si>
  <si>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</si>
  <si>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</si>
  <si>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</si>
  <si>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</si>
  <si>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</si>
  <si>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</si>
  <si>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</si>
  <si>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</si>
  <si>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</si>
  <si>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</si>
  <si>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</si>
  <si>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</si>
  <si>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</si>
  <si>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</si>
  <si>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</si>
  <si>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</si>
  <si>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</si>
  <si>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</si>
  <si>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</si>
  <si>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</si>
  <si>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</si>
  <si>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</si>
  <si>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</si>
  <si>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</si>
  <si>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</si>
  <si>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</si>
  <si>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</si>
  <si>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</si>
  <si>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</si>
  <si>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</si>
  <si>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</si>
  <si>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</si>
  <si>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</si>
  <si>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</si>
  <si>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</si>
  <si>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</si>
  <si>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</si>
  <si>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</si>
  <si>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</si>
  <si>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</si>
  <si>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</si>
  <si>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</si>
  <si>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</si>
  <si>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</si>
  <si>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</si>
  <si>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</si>
  <si>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</si>
  <si>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</si>
  <si>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</si>
  <si>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</si>
  <si>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</si>
  <si>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</si>
  <si>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</si>
  <si>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</si>
  <si>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</si>
  <si>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</si>
  <si>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</si>
  <si>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</si>
  <si>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</si>
  <si>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</si>
  <si>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</si>
  <si>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</si>
  <si>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</si>
  <si>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</si>
  <si>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</si>
  <si>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</si>
  <si>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</si>
  <si>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</si>
  <si>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</si>
  <si>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</si>
  <si>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</si>
  <si>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</si>
  <si>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</si>
  <si>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</si>
  <si>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</si>
  <si>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</si>
  <si>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</si>
  <si>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</si>
  <si>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</si>
  <si>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</si>
  <si>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</si>
  <si>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</si>
  <si>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</si>
  <si>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</si>
  <si>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</si>
  <si>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</si>
  <si>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</si>
  <si>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</si>
  <si>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</si>
  <si>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</si>
  <si>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</si>
  <si>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</si>
  <si>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</si>
  <si>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</si>
  <si>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</si>
  <si>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</si>
  <si>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</si>
  <si>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</si>
  <si>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</si>
  <si>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</si>
  <si>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</si>
  <si>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</si>
  <si>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</si>
  <si>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</si>
  <si>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</si>
  <si>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</si>
  <si>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</si>
  <si>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</si>
  <si>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</si>
  <si>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</si>
  <si>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</si>
  <si>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</si>
  <si>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</si>
  <si>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</si>
  <si>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</si>
  <si>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</si>
  <si>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</si>
  <si>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</si>
  <si>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</si>
  <si>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</si>
  <si>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</si>
  <si>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</si>
  <si>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</si>
  <si>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</si>
  <si>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</si>
  <si>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</si>
  <si>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</si>
  <si>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</si>
  <si>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</si>
  <si>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</si>
  <si>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</si>
  <si>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</si>
  <si>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</si>
  <si>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</si>
  <si>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</si>
  <si>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</si>
  <si>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</si>
  <si>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</si>
  <si>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</si>
  <si>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</si>
  <si>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</si>
  <si>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</si>
  <si>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</si>
  <si>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</si>
  <si>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</si>
  <si>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</si>
  <si>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</si>
  <si>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</si>
  <si>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</si>
  <si>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</si>
  <si>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</si>
  <si>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</si>
  <si>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</si>
  <si>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</si>
  <si>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</si>
  <si>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</si>
  <si>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</si>
  <si>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</si>
  <si>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</si>
  <si>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</si>
  <si>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</si>
  <si>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</si>
  <si>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</si>
  <si>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</si>
  <si>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</si>
  <si>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</si>
  <si>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</si>
  <si>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</si>
  <si>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</si>
  <si>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</si>
  <si>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</si>
  <si>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</si>
  <si>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</si>
  <si>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</si>
  <si>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</si>
  <si>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</si>
  <si>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</si>
  <si>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</si>
  <si>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</si>
  <si>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</si>
  <si>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</si>
  <si>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</si>
  <si>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</si>
  <si>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</si>
  <si>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</si>
  <si>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</si>
  <si>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</si>
  <si>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</si>
  <si>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</si>
  <si>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</si>
  <si>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</si>
  <si>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</si>
  <si>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</si>
  <si>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</si>
  <si>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</si>
  <si>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</si>
  <si>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</si>
  <si>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</si>
  <si>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</si>
  <si>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</si>
  <si>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</si>
  <si>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</si>
  <si>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</si>
  <si>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</si>
  <si>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</si>
  <si>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</si>
  <si>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</si>
  <si>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</si>
  <si>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</si>
  <si>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</si>
  <si>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</si>
  <si>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</si>
  <si>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</si>
  <si>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</si>
  <si>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</si>
  <si>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</si>
  <si>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</si>
  <si>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</si>
  <si>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</si>
  <si>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</si>
  <si>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</si>
  <si>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</si>
  <si>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</si>
  <si>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</si>
  <si>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</si>
  <si>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</si>
  <si>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</si>
  <si>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</si>
  <si>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</si>
  <si>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</si>
  <si>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</si>
  <si>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</si>
  <si>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</si>
  <si>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</si>
  <si>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</si>
  <si>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</si>
  <si>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</si>
  <si>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</si>
  <si>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</si>
  <si>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</si>
  <si>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</si>
  <si>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</si>
  <si>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</si>
  <si>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</si>
  <si>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</si>
  <si>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</si>
  <si>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</si>
  <si>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</si>
  <si>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</si>
  <si>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</si>
  <si>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</si>
  <si>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</si>
  <si>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</si>
  <si>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</si>
  <si>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</si>
  <si>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</si>
  <si>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</si>
  <si>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</si>
  <si>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</si>
  <si>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</si>
  <si>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</si>
  <si>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</si>
  <si>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</si>
  <si>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</si>
  <si>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</si>
  <si>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</si>
  <si>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</si>
  <si>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</si>
  <si>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</si>
  <si>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</si>
  <si>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</si>
  <si>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</si>
  <si>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</si>
  <si>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</si>
  <si>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</si>
  <si>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</si>
  <si>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</si>
  <si>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</si>
  <si>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</si>
  <si>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</si>
  <si>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</si>
  <si>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</si>
  <si>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</si>
  <si>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</si>
  <si>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</si>
  <si>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</si>
  <si>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</si>
  <si>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</si>
  <si>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</si>
  <si>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</si>
  <si>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</si>
  <si>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</si>
  <si>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</si>
  <si>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</si>
  <si>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</si>
  <si>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</si>
  <si>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</si>
  <si>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</si>
  <si>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</si>
  <si>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</si>
  <si>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</si>
  <si>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</si>
  <si>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</si>
  <si>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</si>
  <si>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</si>
  <si>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</si>
  <si>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</si>
  <si>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</si>
  <si>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</si>
  <si>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</si>
  <si>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</si>
  <si>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</si>
  <si>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</si>
  <si>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</si>
  <si>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</si>
  <si>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</si>
  <si>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</si>
  <si>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</si>
  <si>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</si>
  <si>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</si>
  <si>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</si>
  <si>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</si>
  <si>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</si>
  <si>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</si>
  <si>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</si>
  <si>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</si>
  <si>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</si>
  <si>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</si>
  <si>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</si>
  <si>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</si>
  <si>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</si>
  <si>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</si>
  <si>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</si>
  <si>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</si>
  <si>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</si>
  <si>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</si>
  <si>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</si>
  <si>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</si>
  <si>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</si>
  <si>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</si>
  <si>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</si>
  <si>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</si>
  <si>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</si>
  <si>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</si>
  <si>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</si>
  <si>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</si>
  <si>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</si>
  <si>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</si>
  <si>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</si>
  <si>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</si>
  <si>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</si>
  <si>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</si>
  <si>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</si>
  <si>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</si>
  <si>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</si>
  <si>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</si>
  <si>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</si>
  <si>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</si>
  <si>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</si>
  <si>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</si>
  <si>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</si>
  <si>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</si>
  <si>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</si>
  <si>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</si>
  <si>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</si>
  <si>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</si>
  <si>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</si>
  <si>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</si>
  <si>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</si>
  <si>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</si>
  <si>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</si>
  <si>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</si>
  <si>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</si>
  <si>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</si>
  <si>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</si>
  <si>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</si>
  <si>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</si>
  <si>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</si>
  <si>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</si>
  <si>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</si>
  <si>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</si>
  <si>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</si>
  <si>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</si>
  <si>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</si>
  <si>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</si>
  <si>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</si>
  <si>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</si>
  <si>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</si>
  <si>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</si>
  <si>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</si>
  <si>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</si>
  <si>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</si>
  <si>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</si>
  <si>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</si>
  <si>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</si>
  <si>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</si>
  <si>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</si>
  <si>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</si>
  <si>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</si>
  <si>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</si>
  <si>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</si>
  <si>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</si>
  <si>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</si>
  <si>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</si>
  <si>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</si>
  <si>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</si>
  <si>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</si>
  <si>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</si>
  <si>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</si>
  <si>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</si>
  <si>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</si>
  <si>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</si>
  <si>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</si>
  <si>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</si>
  <si>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</si>
  <si>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</si>
  <si>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</si>
  <si>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</si>
  <si>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</si>
  <si>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</si>
  <si>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</si>
  <si>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</si>
  <si>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</si>
  <si>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</si>
  <si>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</si>
  <si>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</si>
  <si>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</si>
  <si>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</si>
  <si>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</si>
  <si>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</si>
  <si>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</si>
  <si>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</si>
  <si>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</si>
  <si>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</si>
  <si>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</si>
  <si>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</si>
  <si>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</si>
  <si>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</si>
  <si>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</si>
  <si>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</si>
  <si>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</si>
  <si>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</si>
  <si>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</si>
  <si>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</si>
  <si>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</si>
  <si>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</si>
  <si>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</si>
  <si>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</si>
  <si>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</si>
  <si>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</si>
  <si>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</si>
  <si>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</si>
  <si>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</si>
  <si>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</si>
  <si>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</si>
  <si>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</si>
  <si>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</si>
  <si>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</si>
  <si>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</si>
  <si>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</si>
  <si>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</si>
  <si>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</si>
  <si>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</si>
  <si>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</si>
  <si>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</si>
  <si>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</si>
  <si>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</si>
  <si>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</si>
  <si>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</si>
  <si>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</si>
  <si>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</si>
  <si>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</si>
  <si>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</si>
  <si>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</si>
  <si>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</si>
  <si>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</si>
  <si>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</si>
  <si>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</si>
  <si>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</si>
  <si>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</si>
  <si>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</si>
  <si>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</si>
  <si>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</si>
  <si>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</si>
  <si>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</si>
  <si>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</si>
  <si>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</si>
  <si>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</si>
  <si>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</si>
  <si>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</si>
  <si>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</si>
  <si>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</si>
  <si>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</si>
  <si>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</si>
  <si>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</si>
  <si>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</si>
  <si>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</si>
  <si>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</si>
  <si>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</si>
  <si>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</si>
  <si>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</si>
  <si>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</si>
  <si>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</si>
  <si>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</si>
  <si>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</si>
  <si>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</si>
  <si>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</si>
  <si>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</si>
  <si>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</si>
  <si>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</si>
  <si>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</si>
  <si>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</si>
  <si>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</si>
  <si>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</si>
  <si>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</si>
  <si>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</si>
  <si>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</si>
  <si>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</si>
  <si>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</si>
  <si>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</si>
  <si>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</si>
  <si>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</si>
  <si>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</si>
  <si>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</si>
  <si>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</si>
  <si>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</si>
  <si>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</si>
  <si>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</si>
  <si>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</si>
  <si>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</si>
  <si>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</si>
  <si>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</si>
  <si>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</si>
  <si>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</si>
  <si>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</si>
  <si>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</si>
  <si>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</si>
  <si>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</si>
  <si>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</si>
  <si>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</si>
  <si>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</si>
  <si>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</si>
  <si>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</si>
  <si>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</si>
  <si>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</si>
  <si>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</si>
  <si>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</si>
  <si>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</si>
  <si>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</si>
  <si>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</si>
  <si>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</si>
  <si>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</si>
  <si>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</si>
  <si>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</si>
  <si>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</si>
  <si>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</si>
  <si>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</si>
  <si>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</si>
  <si>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</si>
  <si>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</si>
  <si>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</si>
  <si>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</si>
  <si>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</si>
  <si>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</si>
  <si>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</si>
  <si>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</si>
  <si>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</si>
  <si>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</si>
  <si>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</si>
  <si>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</si>
  <si>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</si>
  <si>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</si>
  <si>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</si>
  <si>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</si>
  <si>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</si>
  <si>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</si>
  <si>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</si>
  <si>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</si>
  <si>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</si>
  <si>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</si>
  <si>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</si>
  <si>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</si>
  <si>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</si>
  <si>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</si>
  <si>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</si>
  <si>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</si>
  <si>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</si>
  <si>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</si>
  <si>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</si>
  <si>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</si>
  <si>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</si>
  <si>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</si>
  <si>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</si>
  <si>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</si>
  <si>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</si>
  <si>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</si>
  <si>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</si>
  <si>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</si>
  <si>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</si>
  <si>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</si>
  <si>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</si>
  <si>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</si>
  <si>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</si>
  <si>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</si>
  <si>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</si>
  <si>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</si>
  <si>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</si>
  <si>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</si>
  <si>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</si>
  <si>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</si>
  <si>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</si>
  <si>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</si>
  <si>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</si>
  <si>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</si>
  <si>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</si>
  <si>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</si>
  <si>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</si>
  <si>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</si>
  <si>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</si>
  <si>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</si>
  <si>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</si>
  <si>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</si>
  <si>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</si>
  <si>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</si>
  <si>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</si>
  <si>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</si>
  <si>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</si>
  <si>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</si>
  <si>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</si>
  <si>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</si>
  <si>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</si>
  <si>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</si>
  <si>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</si>
  <si>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</si>
  <si>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</si>
  <si>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</si>
  <si>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</si>
  <si>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</si>
  <si>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</si>
  <si>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</si>
  <si>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</si>
  <si>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</si>
  <si>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</si>
  <si>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</si>
  <si>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</si>
  <si>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</si>
  <si>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</si>
  <si>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</si>
  <si>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</si>
  <si>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</si>
  <si>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</si>
  <si>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</si>
  <si>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</si>
  <si>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</si>
  <si>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</si>
  <si>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</si>
  <si>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</si>
  <si>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</si>
  <si>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</si>
  <si>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</si>
  <si>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</si>
  <si>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</si>
  <si>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</si>
  <si>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</si>
  <si>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</si>
  <si>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</si>
  <si>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</si>
  <si>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</si>
  <si>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</si>
  <si>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</si>
  <si>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</si>
  <si>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</si>
  <si>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</si>
  <si>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</si>
  <si>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</si>
  <si>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</si>
  <si>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</si>
  <si>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</si>
  <si>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</si>
  <si>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</si>
  <si>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</si>
  <si>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</si>
  <si>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</si>
  <si>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</si>
  <si>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</si>
  <si>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</si>
  <si>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</si>
  <si>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</si>
  <si>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</si>
  <si>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</si>
  <si>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</si>
  <si>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</si>
  <si>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</si>
  <si>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</si>
  <si>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</si>
  <si>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</si>
  <si>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</si>
  <si>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</si>
  <si>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</si>
  <si>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</si>
  <si>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</si>
  <si>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</si>
  <si>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</si>
  <si>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</si>
  <si>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</si>
  <si>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</si>
  <si>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</si>
  <si>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</si>
  <si>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</si>
  <si>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</si>
  <si>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</si>
  <si>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</si>
  <si>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</si>
  <si>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</si>
  <si>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</si>
  <si>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</si>
  <si>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</si>
  <si>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</si>
  <si>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</si>
  <si>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</si>
  <si>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</si>
  <si>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</si>
  <si>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</si>
  <si>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</si>
  <si>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</si>
  <si>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</si>
  <si>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</si>
  <si>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</si>
  <si>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</si>
  <si>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</si>
  <si>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</si>
  <si>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</si>
  <si>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</si>
  <si>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</si>
  <si>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</si>
  <si>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</si>
  <si>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</si>
  <si>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</si>
  <si>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</si>
  <si>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</si>
  <si>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</si>
  <si>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</si>
  <si>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</si>
  <si>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</si>
  <si>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</si>
  <si>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</si>
  <si>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</si>
  <si>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</si>
  <si>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</si>
  <si>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</si>
  <si>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</si>
  <si>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</si>
  <si>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</si>
  <si>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</si>
  <si>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</si>
  <si>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</si>
  <si>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</si>
  <si>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</si>
  <si>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</si>
  <si>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</si>
  <si>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</si>
  <si>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</si>
  <si>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</si>
  <si>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</si>
  <si>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</si>
  <si>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</si>
  <si>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</si>
  <si>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</si>
  <si>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</si>
  <si>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</si>
  <si>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</si>
  <si>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</si>
  <si>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</si>
  <si>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</si>
  <si>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</si>
  <si>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</si>
  <si>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</si>
  <si>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</si>
  <si>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</si>
  <si>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</si>
  <si>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</si>
  <si>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</si>
  <si>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</si>
  <si>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</si>
  <si>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</si>
  <si>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</si>
  <si>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</si>
  <si>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</si>
  <si>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</si>
  <si>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</si>
  <si>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</si>
  <si>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</si>
  <si>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</si>
  <si>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</si>
  <si>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</si>
  <si>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</si>
  <si>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</si>
  <si>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</si>
  <si>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</si>
  <si>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</si>
  <si>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</si>
  <si>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</si>
  <si>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</si>
  <si>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</si>
  <si>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</si>
  <si>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</si>
  <si>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</si>
  <si>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</si>
  <si>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</si>
  <si>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</si>
  <si>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</si>
  <si>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</si>
  <si>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</si>
  <si>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</si>
  <si>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</si>
  <si>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</si>
  <si>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</si>
  <si>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</si>
  <si>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</si>
  <si>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</si>
  <si>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</si>
  <si>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</si>
  <si>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</si>
  <si>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</si>
  <si>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</si>
  <si>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</si>
  <si>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</si>
  <si>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</si>
  <si>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</si>
  <si>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</si>
  <si>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</si>
  <si>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</si>
  <si>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</si>
  <si>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</si>
  <si>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</si>
  <si>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</si>
  <si>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</si>
  <si>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</si>
  <si>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</si>
  <si>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</si>
  <si>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</si>
  <si>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</si>
  <si>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</si>
  <si>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</si>
  <si>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</si>
  <si>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</si>
  <si>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</si>
  <si>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</si>
  <si>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</si>
  <si>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</si>
  <si>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</si>
  <si>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</si>
  <si>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</si>
  <si>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</si>
  <si>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</si>
  <si>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</si>
  <si>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</si>
  <si>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</si>
  <si>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</si>
  <si>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</si>
  <si>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</si>
  <si>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</si>
  <si>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</si>
  <si>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</si>
  <si>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</si>
  <si>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</si>
  <si>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</si>
  <si>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</si>
  <si>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</si>
  <si>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</si>
  <si>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</si>
  <si>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</si>
  <si>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</si>
  <si>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</si>
  <si>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</si>
  <si>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</si>
  <si>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</si>
  <si>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</si>
  <si>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</si>
  <si>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</si>
  <si>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</si>
  <si>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</si>
  <si>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</si>
  <si>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</si>
  <si>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</si>
  <si>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</si>
  <si>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</si>
  <si>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</si>
  <si>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</si>
  <si>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</si>
  <si>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</si>
  <si>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</si>
  <si>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</si>
  <si>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</si>
  <si>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</si>
  <si>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</si>
  <si>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</si>
  <si>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</si>
  <si>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</si>
  <si>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</si>
  <si>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</si>
  <si>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</si>
  <si>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</si>
  <si>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</si>
  <si>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</si>
  <si>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</si>
  <si>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</si>
  <si>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</si>
  <si>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</si>
  <si>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</si>
  <si>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</si>
  <si>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</si>
  <si>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</si>
  <si>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</si>
  <si>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</si>
  <si>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</si>
  <si>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</si>
  <si>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</si>
  <si>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</si>
  <si>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</si>
  <si>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</si>
  <si>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</si>
  <si>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</si>
  <si>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</si>
  <si>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</si>
  <si>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</si>
  <si>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</si>
  <si>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</si>
  <si>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</si>
  <si>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</si>
  <si>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</si>
  <si>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</si>
  <si>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</si>
  <si>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</si>
  <si>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</si>
  <si>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</si>
  <si>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</si>
  <si>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</si>
  <si>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</si>
  <si>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</si>
  <si>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</si>
  <si>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</si>
  <si>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</si>
  <si>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</si>
  <si>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</si>
  <si>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</si>
  <si>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</si>
  <si>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</si>
  <si>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</si>
  <si>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</si>
  <si>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</si>
  <si>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</si>
  <si>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</si>
  <si>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</si>
  <si>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</si>
  <si>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</si>
  <si>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</si>
  <si>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</si>
  <si>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</si>
  <si>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</si>
  <si>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</si>
  <si>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</si>
  <si>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</si>
  <si>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</si>
  <si>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</si>
  <si>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</si>
  <si>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</si>
  <si>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</si>
  <si>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</si>
  <si>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</si>
  <si>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</si>
  <si>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</si>
  <si>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</si>
  <si>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</si>
  <si>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</si>
  <si>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</si>
  <si>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</si>
  <si>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</si>
  <si>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</si>
  <si>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</si>
  <si>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</si>
  <si>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</si>
  <si>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</si>
  <si>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</si>
  <si>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</si>
  <si>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</si>
  <si>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</si>
  <si>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</si>
  <si>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</si>
  <si>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</si>
  <si>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</si>
  <si>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</si>
  <si>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</si>
  <si>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</si>
  <si>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</si>
  <si>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</si>
  <si>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</si>
  <si>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</si>
  <si>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</si>
  <si>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</si>
  <si>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</si>
  <si>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</si>
  <si>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</si>
  <si>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</si>
  <si>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</si>
  <si>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</si>
  <si>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</si>
  <si>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</si>
  <si>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</si>
  <si>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</si>
  <si>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</si>
  <si>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</si>
  <si>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</si>
  <si>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</si>
  <si>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</si>
  <si>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</si>
  <si>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</si>
  <si>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</si>
  <si>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</si>
  <si>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</si>
  <si>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</si>
  <si>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</si>
  <si>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</si>
  <si>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</si>
  <si>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</si>
  <si>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</si>
  <si>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</si>
  <si>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</si>
  <si>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</si>
  <si>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</si>
  <si>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</si>
  <si>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</si>
  <si>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</si>
  <si>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</si>
  <si>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</si>
  <si>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</si>
  <si>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</si>
  <si>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</si>
  <si>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</si>
  <si>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</si>
  <si>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</si>
  <si>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</si>
  <si>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</si>
  <si>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</si>
  <si>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</si>
  <si>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</si>
  <si>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</si>
  <si>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</si>
  <si>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</si>
  <si>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</si>
  <si>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</si>
  <si>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</si>
  <si>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</si>
  <si>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</si>
  <si>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</si>
  <si>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</si>
  <si>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</si>
  <si>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</si>
  <si>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</si>
  <si>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</si>
  <si>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</si>
  <si>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</si>
  <si>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</si>
  <si>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</si>
  <si>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</si>
  <si>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</si>
  <si>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</si>
  <si>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</si>
  <si>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</si>
  <si>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</si>
  <si>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</si>
  <si>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</si>
  <si>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</si>
  <si>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</si>
  <si>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</si>
  <si>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</si>
  <si>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</si>
  <si>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</si>
  <si>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</si>
  <si>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</si>
  <si>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</si>
  <si>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</si>
  <si>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</si>
  <si>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</si>
  <si>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</si>
  <si>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</si>
  <si>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</si>
  <si>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</si>
  <si>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</si>
  <si>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</si>
  <si>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</si>
  <si>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</si>
  <si>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</si>
  <si>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</si>
  <si>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</si>
  <si>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</si>
  <si>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</si>
  <si>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</si>
  <si>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</si>
  <si>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</si>
  <si>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</si>
  <si>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</si>
  <si>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</si>
  <si>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</si>
  <si>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</si>
  <si>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</si>
  <si>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</si>
  <si>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</si>
  <si>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</si>
  <si>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</si>
  <si>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</si>
  <si>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</si>
  <si>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</si>
  <si>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</si>
  <si>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</si>
  <si>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</si>
  <si>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</si>
  <si>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</si>
  <si>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</si>
  <si>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</si>
  <si>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</si>
  <si>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</si>
  <si>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</si>
  <si>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</si>
  <si>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</si>
  <si>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</si>
  <si>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</si>
  <si>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</si>
  <si>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</si>
  <si>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</si>
  <si>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</si>
  <si>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</si>
  <si>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</si>
  <si>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</si>
  <si>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</si>
  <si>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</si>
  <si>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</si>
  <si>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</si>
  <si>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</si>
  <si>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</si>
  <si>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</si>
  <si>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</si>
  <si>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</si>
  <si>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</si>
  <si>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</si>
  <si>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</si>
  <si>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</si>
  <si>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</si>
  <si>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</si>
  <si>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</si>
  <si>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</si>
  <si>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</si>
  <si>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</si>
  <si>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</si>
  <si>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</si>
  <si>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</si>
  <si>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</si>
  <si>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</si>
  <si>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</si>
  <si>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</si>
  <si>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</si>
  <si>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</si>
  <si>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</si>
  <si>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</si>
  <si>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</si>
  <si>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</si>
  <si>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</si>
  <si>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</si>
  <si>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</si>
  <si>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</si>
  <si>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</si>
  <si>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</si>
  <si>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</si>
  <si>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</si>
  <si>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</si>
  <si>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</si>
  <si>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</si>
  <si>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</si>
  <si>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</si>
  <si>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</si>
  <si>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</si>
  <si>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</si>
  <si>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</si>
  <si>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</si>
  <si>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</si>
  <si>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</si>
  <si>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</si>
  <si>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</si>
  <si>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</si>
  <si>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</si>
  <si>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</si>
  <si>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</si>
  <si>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</si>
  <si>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</si>
  <si>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</si>
  <si>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</si>
  <si>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</si>
  <si>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</si>
  <si>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</si>
  <si>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</si>
  <si>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</si>
  <si>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</si>
  <si>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</si>
  <si>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</si>
  <si>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</si>
  <si>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</si>
  <si>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</si>
  <si>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</si>
  <si>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</si>
  <si>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</si>
  <si>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</si>
  <si>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</si>
  <si>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</si>
  <si>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</si>
  <si>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</si>
  <si>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</si>
  <si>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</si>
  <si>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</si>
  <si>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</si>
  <si>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</si>
  <si>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</si>
  <si>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</si>
  <si>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</si>
  <si>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</si>
  <si>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</si>
  <si>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</si>
  <si>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</si>
  <si>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</si>
  <si>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</si>
  <si>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</si>
  <si>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</si>
  <si>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</si>
  <si>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</si>
  <si>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</si>
  <si>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</si>
  <si>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</si>
  <si>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</si>
  <si>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</si>
  <si>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</si>
  <si>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</si>
  <si>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</si>
  <si>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</si>
  <si>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</si>
  <si>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</si>
  <si>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</si>
  <si>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</si>
  <si>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</si>
  <si>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</si>
  <si>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</si>
  <si>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</si>
  <si>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</si>
  <si>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</si>
  <si>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</si>
  <si>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</si>
  <si>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</si>
  <si>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</si>
  <si>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</si>
  <si>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</si>
  <si>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</si>
  <si>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</si>
  <si>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</si>
  <si>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</si>
  <si>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</si>
  <si>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</si>
  <si>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</si>
  <si>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</si>
  <si>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</si>
  <si>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</si>
  <si>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</si>
  <si>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</si>
  <si>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</si>
  <si>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</si>
  <si>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</si>
  <si>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</si>
  <si>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</si>
  <si>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</si>
  <si>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</si>
  <si>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</si>
  <si>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</si>
  <si>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</si>
  <si>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</si>
  <si>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</si>
  <si>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</si>
  <si>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</si>
  <si>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</si>
  <si>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</si>
  <si>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</si>
  <si>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</si>
  <si>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</si>
  <si>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</si>
  <si>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</si>
  <si>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</si>
  <si>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</si>
  <si>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</si>
  <si>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</si>
  <si>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</si>
  <si>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</si>
  <si>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</si>
  <si>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</si>
  <si>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</si>
  <si>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</si>
  <si>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</si>
  <si>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</si>
  <si>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</si>
  <si>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</si>
  <si>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</si>
  <si>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</si>
  <si>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</si>
  <si>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</si>
  <si>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</si>
  <si>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</si>
  <si>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</si>
  <si>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</si>
  <si>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</si>
  <si>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</si>
  <si>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</si>
  <si>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</si>
  <si>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</si>
  <si>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</si>
  <si>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</si>
  <si>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</si>
  <si>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</si>
  <si>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</si>
  <si>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</si>
  <si>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</si>
  <si>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</si>
  <si>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</si>
  <si>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</si>
  <si>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</si>
  <si>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</si>
  <si>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</si>
  <si>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</si>
  <si>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</si>
  <si>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</si>
  <si>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</si>
  <si>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</si>
  <si>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</si>
  <si>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</si>
  <si>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</si>
  <si>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</si>
  <si>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</si>
  <si>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</si>
  <si>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</si>
  <si>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</si>
  <si>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</si>
  <si>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</si>
  <si>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</si>
  <si>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</si>
  <si>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</si>
  <si>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</si>
  <si>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</si>
  <si>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</si>
  <si>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</si>
  <si>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</si>
  <si>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</si>
  <si>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</si>
  <si>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</si>
  <si>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</si>
  <si>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</si>
  <si>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</si>
  <si>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</si>
  <si>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</si>
  <si>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</si>
  <si>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</si>
  <si>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</si>
  <si>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</si>
  <si>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</si>
  <si>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</si>
  <si>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</si>
  <si>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</si>
  <si>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</si>
  <si>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</si>
  <si>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</si>
  <si>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</si>
  <si>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</si>
  <si>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</si>
  <si>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</si>
  <si>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</si>
  <si>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</si>
  <si>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</si>
  <si>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</si>
  <si>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</si>
  <si>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</si>
  <si>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</si>
  <si>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</si>
  <si>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</si>
  <si>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</si>
  <si>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</si>
  <si>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</si>
  <si>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</si>
  <si>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</si>
  <si>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</si>
  <si>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</si>
  <si>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</si>
  <si>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</si>
  <si>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</si>
  <si>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</si>
  <si>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</si>
  <si>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</si>
  <si>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</si>
  <si>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</si>
  <si>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</si>
  <si>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</si>
  <si>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</si>
  <si>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</si>
  <si>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</si>
  <si>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</si>
  <si>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</si>
  <si>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</si>
  <si>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</si>
  <si>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</si>
  <si>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</si>
  <si>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</si>
  <si>
    <t>TT-20251130-01548, 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</si>
</sst>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6" dataDxfId="45" headerRowBorderDxfId="43" tableBorderDxfId="44" totalsRowBorderDxfId="42">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329.04902546296216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45991.997451388888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45991.997451388888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45991.997451388888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45991.997451388888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45991.997451388888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45991.997451388888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45991.997451388888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45991.997451388888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45991.997451388888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45991.997451388888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45991.997451388888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45991.997451388888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45991.997451388888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45991.997451388888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45991.997451388888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45991.997451388888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45991.997451388888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45991.997451388888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45991.997451388888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45991.997451388888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45991.997451388888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45991.997451388888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45991.997451388888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45991.997451388888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45991.997451388888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45991.997451388888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45991.997451388888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45991.997451388888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45991.997451388888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45991.997451388888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45991.997451388888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45991.997451388888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45991.997451388888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45991.997451388888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45991.997451388888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45991.997451388888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45991.997451388888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45991.997451388888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45991.997451388888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45991.997451388888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45991.997451388888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45991.997451388888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45991.997451388888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45991.997451388888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45991.997451388888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45991.997451388888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45991.997451388888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45991.997451388888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45991.997451388888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45991.997451388888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45991.997451388888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45991.997451388888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45991.997451388888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45991.997451388888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45991.997451388888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45991.997451388888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45991.997451388888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45991.997451388888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45991.997451388888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45991.997451388888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45991.997451388888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45991.997451388888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45991.997451388888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45991.997451388888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45991.997451388888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45991.997451388888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45991.997451388888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45991.997451388888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45991.997451388888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45991.997451388888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45991.997451388888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45991.997451388888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45991.997451388888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45991.997451388888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45991.997451388888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45991.997451388888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45991.997451388888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45991.997451388888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45991.997451388888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45991.997451388888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45991.997451388888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45991.997451388888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45991.997451388888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45991.997451388888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45991.997451388888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45991.997451388888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45991.997451388888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45991.997451388888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45991.997451388888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45991.997451388888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45991.997451388888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45991.997451388888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45991.997451388888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45991.997451388888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45991.997451388888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45991.997451388888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45991.997451388888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45991.997451388888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45991.997451388888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45991.997451388888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45991.997451388888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45991.997451388888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45991.997451388888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45991.997451388888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45991.997451388888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45991.997451388888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45991.997451388888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45991.997451388888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45991.997451388888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45991.997451388888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45991.997451388888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45991.997451388888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45991.997451388888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45991.997451388888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45991.997451388888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45991.997451388888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45991.997451388888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45991.997451388888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45991.997451388888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45991.997451388888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45991.997451388888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45991.997451388888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45991.997451388888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45991.997451388888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45991.997451388888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45991.997451388888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45991.997451388888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45991.997451388888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45991.997451388888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45991.997451388888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45991.997451388888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45991.997451388888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45991.997451388888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45991.997451388888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45991.997451388888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45991.997451388888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45991.997451388888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45991.997451388888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45991.997451388888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45991.997451388888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45991.997451388888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45991.997451388888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45991.997451388888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45991.997451388888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45991.997451388888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45991.997451388888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45991.997451388888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45991.997451388888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45991.997451388888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45991.997451388888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45991.997451388888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45991.997451388888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45991.997451388888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45991.997451388888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45991.997451388888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45991.997451388888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45991.997451388888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45991.997451388888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45991.997451388888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45991.997451388888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45991.997451388888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45991.997451388888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45991.997451388888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45991.997451388888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45991.997451388888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45991.997451388888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45991.997451388888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45991.997451388888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45991.997451388888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45991.997451388888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45991.997451388888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45991.997451388888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45991.997451388888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45991.997451388888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45991.997451388888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45991.997451388888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45991.997451388888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45991.997451388888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45991.997451388888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45991.997451388888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45991.997451388888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45991.997451388888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45991.997451388888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45991.997451388888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45991.997451388888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45991.997451388888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45991.997451388888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45991.997451388888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45991.997451388888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45991.997451388888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45991.997451388888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45991.997451388888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45991.997451388888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45991.997451388888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45991.997451388888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45991.997451388888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45991.997451388888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45991.997451388888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45991.997451388888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45991.997451388888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45991.997451388888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45991.997451388888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45991.997451388888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45991.997451388888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45991.997451388888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45991.997451388888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45991.997451388888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45991.997451388888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45991.997451388888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45991.997451388888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45991.997451388888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45991.997451388888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45991.997451388888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45991.997451388888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45991.997451388888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45991.997451388888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45991.997451388888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45991.997451388888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45991.997451388888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45991.997451388888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45991.997451388888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45991.997451388888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45991.997451388888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45991.997451388888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45991.997451388888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45991.997451388888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166.99761342592683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7.610032407406834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45991.997451388888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45991.997451388888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45991.997451388888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45991.997451388888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45991.997451388888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45991.997451388888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45991.997451388888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45991.997451388888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45991.997451388888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45991.997451388888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45991.997451388888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45991.997451388888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45991.997451388888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45991.997451388888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45991.997451388888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45991.997451388888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45991.997451388888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45991.997451388888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45991.997451388888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45991.997451388888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45991.997451388888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45991.997451388888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45991.997451388888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45991.997451388888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45991.997451388888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45991.997451388888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45991.997451388888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45991.997451388888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45991.997451388888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45991.997451388888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45991.997451388888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45991.997451388888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45991.997451388888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45991.997451388888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45991.997451388888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45991.997451388888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45991.997451388888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45991.997451388888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45991.997451388888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45991.997451388888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45991.997451388888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45991.997451388888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45991.997451388888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45991.997451388888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45991.997451388888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45991.997451388888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45991.997451388888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45991.997451388888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45991.997451388888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45991.997451388888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45991.997451388888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45991.997451388888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45991.997451388888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45991.997451388888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45991.997451388888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45991.997451388888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45991.997451388888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45991.997451388888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45991.997451388888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45991.997451388888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45991.997451388888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45991.997451388888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45991.997451388888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45991.997451388888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45991.997451388888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45991.997451388888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45991.997451388888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45991.997451388888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45991.997451388888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45991.997451388888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45991.997451388888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45991.997451388888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45991.997451388888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45991.997451388888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45991.997451388888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45991.997451388888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45991.997451388888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45991.997451388888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45991.997451388888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45991.997451388888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45991.997451388888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45991.997451388888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45991.997451388888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45991.997451388888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45991.997451388888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45991.997451388888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45991.997451388888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45991.997451388888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45991.997451388888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45991.997451388888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45991.997451388888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45991.997451388888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45991.997451388888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45991.997451388888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45991.997451388888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45991.997451388888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45991.997451388888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45991.997451388888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45991.997451388888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45991.997451388888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45991.997451388888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45991.997451388888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45991.997451388888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45991.997451388888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45991.997451388888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45991.997451388888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45991.997451388888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45991.997451388888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45991.997451388888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45991.997451388888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45991.997451388888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45991.997451388888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45991.997451388888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45991.997451388888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45991.997451388888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45991.997451388888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45991.997451388888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45991.997451388888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45991.997451388888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45991.997451388888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45991.997451388888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45991.997451388888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45991.997451388888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45991.997451388888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45991.997451388888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45991.997451388888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45991.997451388888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45991.997451388888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45991.997451388888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45991.997451388888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45991.997451388888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45991.997451388888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45991.997451388888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45991.997451388888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45991.997451388888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45991.997451388888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45991.997451388888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45991.997451388888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45991.997451388888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45991.997451388888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45991.997451388888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45991.997451388888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45991.997451388888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45991.997451388888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45991.997451388888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45991.997451388888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45991.997451388888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45991.997451388888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45991.997451388888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45991.997451388888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45991.997451388888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45991.997451388888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45991.997451388888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45991.997451388888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45991.997451388888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45991.997451388888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45991.997451388888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45991.997451388888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45991.997451388888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45991.997451388888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45991.997451388888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45991.997451388888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45991.997451388888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45991.997451388888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45991.997451388888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45991.997451388888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45991.997451388888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45991.997451388888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45991.997451388888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45991.997451388888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45991.997451388888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45991.997451388888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45991.997451388888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45991.997451388888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45991.997451388888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45991.997451388888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45991.997451388888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45991.997451388888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45991.997451388888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45991.997451388888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45991.997451388888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45991.997451388888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45991.997451388888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45991.997451388888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45991.997451388888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45991.997451388888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45991.997451388888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45991.997451388888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45991.997451388888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45991.997451388888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45991.997451388888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45991.997451388888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45991.997451388888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45991.997451388888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45991.997451388888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45991.997451388888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45991.997451388888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45991.997451388888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45991.997451388888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45991.997451388888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45991.997451388888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45991.997451388888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45991.997451388888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45991.997451388888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45991.997451388888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45991.997451388888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45991.997451388888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45991.997451388888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45991.997451388888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45991.997451388888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45991.997451388888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45991.997451388888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45991.997451388888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45991.997451388888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45991.997451388888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45991.997451388888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45991.997451388888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45991.997451388888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45991.997451388888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45991.997451388888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45991.997451388888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45991.997451388888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45991.997451388888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45991.997451388888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45991.997451388888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45991.997451388888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45991.997451388888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45991.997451388888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45991.997451388888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45991.997451388888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45991.997451388888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45991.997451388888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45991.997451388888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45991.997451388888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45991.997451388888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45991.997451388888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45991.997451388888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45991.997451388888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45991.997451388888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45991.997451388888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45991.997451388888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45991.997451388888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45991.997451388888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45991.997451388888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45991.997451388888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45991.997451388888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45991.997451388888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45991.997451388888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45991.997451388888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45991.997451388888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45991.997451388888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45991.997451388888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45991.997451388888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45991.997451388888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45991.997451388888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45991.997451388888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45991.997451388888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45991.997451388888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45991.997451388888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45991.997451388888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45991.997451388888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45991.997451388888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45991.997451388888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45991.997451388888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45991.997451388888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45991.997451388888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45991.997451388888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45991.997451388888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45991.997451388888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45991.997451388888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45991.997451388888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45991.997451388888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45991.997451388888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45991.997451388888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45991.997451388888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45991.997451388888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45991.997451388888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45991.997451388888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45991.997451388888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45991.997451388888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45991.997451388888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45991.997451388888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45991.997451388888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45991.997451388888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45991.997451388888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45991.997451388888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45991.997451388888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45991.997451388888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45991.997451388888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45991.997451388888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45991.997451388888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45991.997451388888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45991.997451388888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45991.997451388888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45991.997451388888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45991.997451388888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45991.997451388888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45991.997451388888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45991.997451388888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45991.997451388888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45991.997451388888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45991.997451388888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45991.997451388888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45991.997451388888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45991.997451388888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45991.997451388888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45991.997451388888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45991.997451388888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45991.997451388888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45991.997451388888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45991.997451388888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45991.997451388888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45991.997451388888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45991.997451388888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45991.997451388888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45991.997451388888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45991.997451388888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45991.997451388888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45991.997451388888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45991.997451388888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45991.997451388888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45991.997451388888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45991.997451388888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45991.997451388888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45991.997451388888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45991.997451388888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45991.997451388888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45991.997451388888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45991.997451388888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45991.997451388888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45991.997451388888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45991.997451388888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45991.997451388888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45991.997451388888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45991.997451388888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45991.997451388888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45991.997451388888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45991.997451388888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45991.997451388888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45991.997451388888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45991.997451388888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45991.997451388888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45991.997451388888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45991.997451388888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45991.997451388888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45991.997451388888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45991.997451388888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45991.997451388888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45991.997451388888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45991.997451388888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45991.997451388888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45991.997451388888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45991.997451388888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45991.997451388888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45991.997451388888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45991.997451388888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45991.997451388888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45991.997451388888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45991.997451388888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45991.997451388888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45991.997451388888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45991.997451388888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45991.997451388888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45991.997451388888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45991.997451388888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45991.997451388888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45991.997451388888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45991.997451388888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45991.997451388888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45991.997451388888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45991.997451388888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45991.997451388888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45991.997451388888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45991.997451388888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45991.997451388888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45991.997451388888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45991.997451388888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45991.997451388888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45991.997451388888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45991.997451388888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45991.997451388888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45991.997451388888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45991.997451388888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45991.997451388888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45991.997451388888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45991.997451388888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45991.997451388888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45991.997451388888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45991.997451388888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45991.997451388888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45991.997451388888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45991.997451388888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45991.997451388888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45991.997451388888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45991.997451388888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45991.997451388888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45991.997451388888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45991.997451388888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45991.997451388888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45991.997451388888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45991.997451388888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45991.997451388888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45991.997451388888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45991.997451388888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45991.997451388888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45991.997451388888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45991.997451388888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45991.997451388888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45991.997451388888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45991.997451388888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45991.997451388888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45991.997451388888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45991.997451388888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45991.997451388888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45991.997451388888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45991.997451388888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45991.997451388888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45991.997451388888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45991.997451388888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45991.997451388888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45991.997451388888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45991.997451388888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45991.997451388888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45991.997451388888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45991.997451388888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45991.997451388888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45991.997451388888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45991.997451388888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45991.997451388888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45991.997451388888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45991.997451388888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45991.997451388888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45991.997451388888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45991.997451388888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45991.997451388888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45991.997451388888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45991.997451388888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45991.997451388888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45991.997451388888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45991.997451388888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45991.997451388888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45991.997451388888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45991.997451388888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45991.997451388888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45991.997451388888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45991.997451388888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45991.997451388888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45991.997451388888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45991.997451388888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45991.997451388888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45991.997451388888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45991.997451388888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45991.997451388888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45991.997451388888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45991.997451388888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45991.997451388888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45991.997451388888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45991.997451388888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45991.997451388888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45991.997451388888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45991.997451388888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45991.997451388888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45991.997451388888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45991.997451388888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45991.997451388888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45991.997451388888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45991.997451388888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45991.997451388888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45991.997451388888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45991.997451388888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45991.997451388888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45991.997451388888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45991.997451388888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45991.997451388888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45991.997451388888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45991.997451388888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45991.997451388888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45991.997451388888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45991.997451388888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45991.997451388888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45991.997451388888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45991.997451388888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45991.997451388888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45991.997451388888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45991.997451388888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45991.997451388888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45991.997451388888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45991.997451388888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45991.997451388888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45991.997451388888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45991.997451388888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45991.997451388888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45991.997451388888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45991.997451388888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45991.997451388888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45991.997451388888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45991.997451388888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45991.997451388888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45991.997451388888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45991.997451388888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45991.997451388888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45991.997451388888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45991.997451388888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45991.997451388888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45991.997451388888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45991.997451388888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45991.997451388888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45991.997451388888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45991.997451388888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45991.997451388888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45991.997451388888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45991.997451388888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45991.997451388888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45991.997451388888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45991.997451388888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45991.997451388888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45991.997451388888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45991.997451388888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45991.997451388888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45991.997451388888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45991.997451388888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45991.997451388888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45991.997451388888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45991.997451388888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45991.997451388888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45991.997451388888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45991.997451388888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45991.997451388888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45991.997451388888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45991.997451388888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45991.997451388888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45991.997451388888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45991.997451388888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45991.997451388888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45991.997451388888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45991.997451388888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45991.997451388888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45991.997451388888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45991.997451388888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45991.997451388888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45991.997451388888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45991.997451388888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45991.997451388888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45991.997451388888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45991.997451388888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45991.997451388888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45991.997451388888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45991.997451388888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45991.997451388888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45991.997451388888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45991.997451388888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45991.997451388888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45991.997451388888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45991.997451388888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45991.997451388888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45991.997451388888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45991.997451388888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45991.997451388888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45991.997451388888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45991.997451388888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45991.997451388888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45991.997451388888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45991.997451388888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45991.997451388888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45991.997451388888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45991.997451388888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45991.997451388888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45991.997451388888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45991.997451388888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45991.997451388888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45991.997451388888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45991.997451388888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45991.997451388888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45991.997451388888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45991.997451388888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45991.997451388888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45991.997451388888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45991.997451388888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45991.997451388888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45991.997451388888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45991.997451388888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45991.997451388888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45991.997451388888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45991.997451388888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45991.997451388888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45991.997451388888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45991.997451388888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45991.997451388888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45991.997451388888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45991.997451388888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45991.997451388888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45991.997451388888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45991.997451388888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45991.997451388888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45991.997451388888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45991.997451388888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45991.997451388888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45991.997451388888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45991.997451388888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45991.997451388888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45991.997451388888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45991.997451388888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45991.997451388888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45991.997451388888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45991.997451388888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45991.997451388888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45991.997451388888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45991.997451388888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45991.997451388888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45991.997451388888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45991.997451388888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45991.997451388888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45991.997451388888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45991.997451388888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45991.997451388888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45991.997451388888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45991.997451388888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45991.997451388888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45991.997451388888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45991.997451388888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45991.997451388888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45991.997451388888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45991.997451388888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45991.997451388888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45991.997451388888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45991.997451388888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45991.997451388888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45991.997451388888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45991.997451388888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45991.997451388888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45991.997451388888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45991.997451388888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45991.997451388888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45991.997451388888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45991.997451388888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45991.997451388888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45991.997451388888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45991.997451388888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45991.997451388888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45991.997451388888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45991.997451388888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45991.997451388888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45991.997451388888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45991.997451388888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45991.997451388888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45991.997451388888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45991.997451388888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45991.997451388888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45991.997451388888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45991.997451388888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45991.997451388888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45991.997451388888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45991.997451388888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45991.997451388888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45991.997451388888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45991.997451388888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45991.997451388888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45991.997451388888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45991.997451388888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45991.997451388888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45991.997451388888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45991.997451388888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45991.997451388888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45991.997451388888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45991.997451388888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45991.997451388888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45991.997451388888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45991.997451388888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45991.997451388888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45991.997451388888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45991.997451388888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45991.997451388888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45991.997451388888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45991.997451388888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45991.997451388888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45991.997451388888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45991.997451388888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45991.997451388888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45991.997451388888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45991.997451388888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45991.997451388888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45991.997451388888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45991.997451388888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45991.997451388888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45991.997451388888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45991.997451388888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45991.997451388888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45991.997451388888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45991.997451388888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45991.997451388888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45991.997451388888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45991.997451388888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45991.997451388888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45991.997451388888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45991.997451388888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45991.997451388888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45991.997451388888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45991.997451388888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45991.997451388888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45991.997451388888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45991.997451388888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45991.997451388888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45991.997451388888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45991.997451388888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45991.997451388888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45991.997451388888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45991.997451388888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45991.997451388888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45991.997451388888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45991.997451388888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45991.997451388888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45991.997451388888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45991.997451388888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45991.997451388888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45991.997451388888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45991.997451388888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45991.997451388888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45991.997451388888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45991.997451388888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45991.997451388888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45991.997451388888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45991.997451388888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45991.997451388888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45991.997451388888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45991.997451388888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45991.997451388888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45991.997451388888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45991.997451388888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45991.997451388888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45991.997451388888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45991.997451388888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45991.997451388888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45991.997451388888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45991.997451388888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45991.997451388888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45991.997451388888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45991.997451388888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45991.997451388888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45991.997451388888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45991.997451388888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45991.997451388888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45991.997451388888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45991.997451388888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45991.997451388888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45991.997451388888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45991.997451388888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45991.997451388888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45991.997451388888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45991.997451388888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45991.997451388888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45991.997451388888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45991.997451388888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45991.997451388888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45991.997451388888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45991.997451388888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45991.997451388888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45991.997451388888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45991.997451388888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45991.997451388888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45991.997451388888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45991.997451388888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45991.997451388888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45991.997451388888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45991.997451388888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45991.997451388888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45991.997451388888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45991.997451388888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45991.997451388888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45991.997451388888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45991.997451388888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45991.997451388888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45991.997451388888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45991.997451388888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45991.997451388888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45991.997451388888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45991.997451388888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45991.997451388888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45991.997451388888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45991.997451388888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45991.997451388888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45991.997451388888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45991.997451388888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45991.997451388888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45991.997451388888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45991.997451388888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45991.997451388888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45991.997451388888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45991.997451388888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45991.997451388888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45991.997451388888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45991.997451388888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45991.997451388888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45991.997451388888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45991.997451388888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45991.997451388888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45991.997451388888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45991.997451388888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45991.997451388888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45991.997451388888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45991.997451388888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45991.997451388888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45991.997451388888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45991.997451388888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45991.997451388888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45991.997451388888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45991.997451388888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45991.997451388888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45991.997451388888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45991.997451388888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45991.997451388888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45991.997451388888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45991.997451388888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45991.997451388888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45991.997451388888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45991.997451388888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45991.997451388888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45991.997451388888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45991.997451388888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45991.997451388888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45991.997451388888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45991.997451388888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45991.997451388888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45991.997451388888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45991.997451388888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45991.997451388888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45991.997451388888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45991.997451388888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45991.997451388888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45991.997451388888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45991.997451388888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45991.997451388888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45991.997451388888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45991.997451388888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45991.997451388888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45991.997451388888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45991.997451388888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45991.997451388888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45991.997451388888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45991.997451388888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45991.997451388888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45991.997451388888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45991.997451388888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45991.997451388888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45991.997451388888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45991.997451388888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45991.997451388888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45991.997451388888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45991.997451388888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45991.997451388888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45991.997451388888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45991.997451388888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45991.997451388888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45991.997451388888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45991.997451388888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45991.997451388888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45991.997451388888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45991.997451388888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45991.997451388888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45991.997451388888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45991.997451388888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45991.997451388888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45991.997451388888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45991.997451388888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45991.997451388888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45991.997451388888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45991.997451388888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45991.997451388888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45991.997451388888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45991.997451388888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45991.997451388888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45991.997451388888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45991.997451388888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45991.997451388888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45991.997451388888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45991.997451388888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45991.997451388888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45991.997451388888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45991.997451388888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45991.997451388888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45991.997451388888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45991.997451388888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45991.997451388888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45991.997451388888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45991.997451388888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45991.997451388888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45991.997451388888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45991.997451388888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45991.997451388888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45991.997451388888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45991.997451388888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45991.997451388888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45991.997451388888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45991.997451388888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45991.997451388888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45991.997451388888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45991.997451388888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45991.997451388888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45991.997451388888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45991.997451388888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45991.997451388888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45991.997451388888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45991.997451388888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45991.997451388888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45991.997451388888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45991.997451388888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45991.997451388888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45991.997451388888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45991.997451388888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45991.997451388888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45991.997451388888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45991.997451388888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45991.997451388888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45991.997451388888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45991.997451388888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45991.997451388888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45991.997451388888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45991.997451388888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45991.997451388888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45991.997451388888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45991.997451388888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45991.997451388888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45991.997451388888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45991.997451388888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45991.997451388888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45991.997451388888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45991.997451388888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45991.997451388888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45991.997451388888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45991.997451388888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45991.997451388888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45991.997451388888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45991.997451388888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45991.997451388888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45991.997451388888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45991.997451388888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45991.997451388888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45991.997451388888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45991.997451388888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45991.997451388888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45991.997451388888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45991.997451388888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45991.997451388888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45991.997451388888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45991.997451388888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45991.997451388888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45991.997451388888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45991.997451388888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45991.997451388888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45991.997451388888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45991.997451388888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45991.997451388888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45991.997451388888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45991.997451388888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45991.997451388888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45991.997451388888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45991.997451388888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45991.997451388888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45991.997451388888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45991.997451388888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45991.997451388888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45991.997451388888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45991.997451388888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45991.997451388888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45991.997451388888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45991.997451388888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45991.997451388888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45991.997451388888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45991.997451388888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45991.997451388888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45991.997451388888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45991.997451388888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45991.997451388888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45991.997451388888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45991.997451388888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45991.997451388888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45991.997451388888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45991.997451388888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45991.997451388888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45991.997451388888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45991.997451388888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45991.997451388888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45991.997451388888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45991.997451388888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45991.997451388888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45991.997451388888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45991.997451388888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45991.997451388888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45991.997451388888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45991.997451388888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45991.997451388888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45991.997451388888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45991.997451388888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45991.997451388888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45991.997451388888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45991.997451388888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45991.997451388888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45991.997451388888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45991.997451388888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45991.997451388888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45991.997451388888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45991.997451388888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45991.997451388888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45991.997451388888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45991.997451388888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45991.997451388888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288.5167337962921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0" ca="1" si="0">IFERROR(NOW()-F3,"")</f>
        <v>45991.997451388888</v>
      </c>
      <c r="H3" s="92">
        <v>45991.957800925928</v>
      </c>
      <c r="I3" s="110" t="str">
        <f>IFERROR(VLOOKUP(D3,DB!A:F,6,0),"")</f>
        <v>SCECO</v>
      </c>
      <c r="J3" s="110" t="str">
        <f>IFERROR(VLOOKUP(D3,DB!A:G,7,0),"")</f>
        <v>Dead+Vandalized</v>
      </c>
      <c r="K3" s="94" t="s">
        <v>39195</v>
      </c>
      <c r="L3" s="88" t="str">
        <f>IFERROR(VLOOKUP(D3,DB!A:I,9,0),"")</f>
        <v>Latis</v>
      </c>
    </row>
    <row r="4" spans="1:16" ht="15" customHeight="1">
      <c r="A4" s="110"/>
      <c r="B4" s="110" t="str">
        <f>IFERROR(VLOOKUP(D4,DB!A:K,11,0),"")</f>
        <v/>
      </c>
      <c r="C4" s="90"/>
      <c r="D4" s="88"/>
      <c r="E4" s="91"/>
      <c r="F4" s="92"/>
      <c r="G4" s="93">
        <f t="shared" ca="1" si="0"/>
        <v>45991.997451388888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45991.997451388888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45991.997451388888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45991.997451388888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45991.997451388888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45991.997451388888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45991.997451388888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45991.997451388888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45991.997451388888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45991.997451388888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45991.997451388888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45991.997451388888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45991.997451388888</v>
      </c>
      <c r="H16" s="92"/>
      <c r="I16" s="110" t="str">
        <f>IFERROR(VLOOKUP(D16,DB!A:F,6,0),"")</f>
        <v/>
      </c>
      <c r="J16" s="110" t="str">
        <f>IFERROR(VLOOKUP(D16,DB!A:G,7,0),"")</f>
        <v/>
      </c>
      <c r="K16" s="94"/>
      <c r="L16" s="88" t="str">
        <f>IFERROR(VLOOKUP(D16,DB!A:I,9,0),"")</f>
        <v/>
      </c>
    </row>
    <row r="17" spans="1:12" ht="15" customHeight="1">
      <c r="A17" s="110"/>
      <c r="B17" s="110" t="str">
        <f>IFERROR(VLOOKUP(D18,DB!A:K,11,0),"")</f>
        <v/>
      </c>
      <c r="C17" s="90"/>
      <c r="D17" s="88"/>
      <c r="E17" s="91"/>
      <c r="F17" s="92"/>
      <c r="G17" s="93">
        <f t="shared" ca="1" si="0"/>
        <v>45991.997451388888</v>
      </c>
      <c r="H17" s="92"/>
      <c r="I17" s="110" t="str">
        <f>IFERROR(VLOOKUP(D18,DB!A:F,6,0),"")</f>
        <v/>
      </c>
      <c r="J17" s="110" t="str">
        <f>IFERROR(VLOOKUP(D18,DB!A:G,7,0),"")</f>
        <v/>
      </c>
      <c r="K17" s="94"/>
      <c r="L17" s="88" t="str">
        <f>IFERROR(VLOOKUP(D18,DB!A:I,9,0),"")</f>
        <v/>
      </c>
    </row>
    <row r="18" spans="1:12" ht="15" customHeight="1">
      <c r="A18" s="110"/>
      <c r="B18" s="110" t="str">
        <f>IFERROR(VLOOKUP(#REF!,DB!A:K,11,0),"")</f>
        <v/>
      </c>
      <c r="C18" s="90"/>
      <c r="D18" s="88"/>
      <c r="E18" s="91"/>
      <c r="F18" s="92"/>
      <c r="G18" s="93">
        <f t="shared" ca="1" si="0"/>
        <v>45991.997451388888</v>
      </c>
      <c r="H18" s="92"/>
      <c r="I18" s="110" t="str">
        <f>IFERROR(VLOOKUP(#REF!,DB!A:F,6,0),"")</f>
        <v/>
      </c>
      <c r="J18" s="110" t="str">
        <f>IFERROR(VLOOKUP(#REF!,DB!A:G,7,0),"")</f>
        <v/>
      </c>
      <c r="K18" s="94"/>
      <c r="L18" s="88" t="str">
        <f>IFERROR(VLOOKUP(#REF!,DB!A:I,9,0),"")</f>
        <v/>
      </c>
    </row>
    <row r="19" spans="1:12" ht="15" customHeight="1">
      <c r="A19" s="110"/>
      <c r="B19" s="110" t="str">
        <f>IFERROR(VLOOKUP(D19,DB!A:K,11,0),"")</f>
        <v/>
      </c>
      <c r="C19" s="90"/>
      <c r="D19" s="88"/>
      <c r="E19" s="91"/>
      <c r="F19" s="92"/>
      <c r="G19" s="93">
        <f t="shared" ca="1" si="0"/>
        <v>45991.997451388888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45991.997451388888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45991.997451388888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45991.997451388888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45991.997451388888</v>
      </c>
      <c r="H23" s="92"/>
      <c r="I23" s="110" t="str">
        <f>IFERROR(VLOOKUP(D23,DB!A:F,6,0),"")</f>
        <v/>
      </c>
      <c r="J23" s="110" t="str">
        <f>IFERROR(VLOOKUP(D23,DB!A:G,7,0),"")</f>
        <v/>
      </c>
      <c r="K23" s="94"/>
      <c r="L23" s="88" t="str">
        <f>IFERROR(VLOOKUP(D23,DB!A:I,9,0),"")</f>
        <v/>
      </c>
    </row>
    <row r="24" spans="1:12" ht="15" customHeight="1">
      <c r="A24" s="110"/>
      <c r="B24" s="110" t="str">
        <f>IFERROR(VLOOKUP(D25,DB!A:K,11,0),"")</f>
        <v/>
      </c>
      <c r="C24" s="90"/>
      <c r="D24" s="150"/>
      <c r="E24" s="91"/>
      <c r="F24" s="92"/>
      <c r="G24" s="93">
        <f t="shared" ca="1" si="0"/>
        <v>45991.997451388888</v>
      </c>
      <c r="H24" s="92"/>
      <c r="I24" s="110" t="str">
        <f>IFERROR(VLOOKUP(D25,DB!A:F,6,0),"")</f>
        <v/>
      </c>
      <c r="J24" s="110" t="str">
        <f>IFERROR(VLOOKUP(D25,DB!A:G,7,0),"")</f>
        <v/>
      </c>
      <c r="K24" s="94"/>
      <c r="L24" s="88" t="str">
        <f>IFERROR(VLOOKUP(D25,DB!A:I,9,0),"")</f>
        <v/>
      </c>
    </row>
    <row r="25" spans="1:12" ht="15" customHeight="1">
      <c r="A25" s="110"/>
      <c r="B25" s="110" t="str">
        <f>IFERROR(VLOOKUP(#REF!,DB!A:K,11,0),"")</f>
        <v/>
      </c>
      <c r="C25" s="90"/>
      <c r="D25" s="88"/>
      <c r="E25" s="91"/>
      <c r="F25" s="92"/>
      <c r="G25" s="93">
        <f t="shared" ca="1" si="0"/>
        <v>45991.997451388888</v>
      </c>
      <c r="H25" s="92"/>
      <c r="I25" s="110" t="str">
        <f>IFERROR(VLOOKUP(#REF!,DB!A:F,6,0),"")</f>
        <v/>
      </c>
      <c r="J25" s="110" t="str">
        <f>IFERROR(VLOOKUP(#REF!,DB!A:G,7,0),"")</f>
        <v/>
      </c>
      <c r="K25" s="94"/>
      <c r="L25" s="88" t="str">
        <f>IFERROR(VLOOKUP(#REF!,DB!A:I,9,0),"")</f>
        <v/>
      </c>
    </row>
    <row r="26" spans="1:12" ht="15" customHeight="1">
      <c r="A26" s="110"/>
      <c r="B26" s="110" t="str">
        <f>IFERROR(VLOOKUP(D26,DB!A:K,11,0),"")</f>
        <v/>
      </c>
      <c r="C26" s="90"/>
      <c r="D26" s="88"/>
      <c r="E26" s="91"/>
      <c r="F26" s="92"/>
      <c r="G26" s="93">
        <f t="shared" ca="1" si="0"/>
        <v>45991.997451388888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45991.997451388888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45991.997451388888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45991.997451388888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45991.997451388888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45991.997451388888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45991.997451388888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45991.997451388888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45991.997451388888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45991.997451388888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45991.997451388888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45991.997451388888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45991.997451388888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45991.997451388888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45991.997451388888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45991.997451388888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45991.997451388888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45991.997451388888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45991.997451388888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45991.997451388888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45991.997451388888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45991.997451388888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45991.997451388888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45991.997451388888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45991.997451388888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45991.997451388888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45991.997451388888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45991.997451388888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45991.997451388888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45991.997451388888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45991.997451388888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45991.997451388888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45991.997451388888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45991.997451388888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45991.997451388888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45991.997451388888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45991.997451388888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45991.997451388888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45991.997451388888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45991.997451388888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45991.997451388888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45991.997451388888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45991.997451388888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45991.997451388888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45991.997451388888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45991.997451388888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45991.997451388888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45991.997451388888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45991.997451388888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45991.997451388888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45991.997451388888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45991.997451388888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45991.997451388888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45991.997451388888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45991.997451388888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45991.997451388888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45991.997451388888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45991.997451388888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45991.997451388888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45991.997451388888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45991.997451388888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45991.997451388888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45991.997451388888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45991.997451388888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45991.997451388888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45991.997451388888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45991.997451388888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45991.997451388888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45991.997451388888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45991.997451388888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45991.997451388888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45991.997451388888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45991.997451388888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45991.997451388888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45991.997451388888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45991.997451388888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45991.997451388888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45991.997451388888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45991.997451388888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45991.997451388888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45991.997451388888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45991.997451388888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45991.997451388888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45991.997451388888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45991.997451388888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45991.997451388888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45991.997451388888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45991.997451388888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45991.997451388888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45991.997451388888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45991.997451388888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45991.997451388888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45991.997451388888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45991.997451388888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45991.997451388888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45991.997451388888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45991.997451388888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45991.997451388888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45991.997451388888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45991.997451388888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45991.997451388888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45991.997451388888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45991.997451388888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45991.997451388888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45991.997451388888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45991.997451388888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45991.997451388888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45991.997451388888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45991.997451388888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45991.997451388888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45991.997451388888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45991.997451388888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45991.997451388888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45991.997451388888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45991.997451388888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45991.997451388888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45991.997451388888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45991.997451388888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45991.997451388888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45991.997451388888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45991.997451388888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45991.997451388888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45991.997451388888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45991.997451388888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45991.997451388888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45991.997451388888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45991.997451388888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45991.997451388888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45991.997451388888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45991.997451388888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45991.997451388888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45991.997451388888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45991.997451388888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45991.997451388888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45991.997451388888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45991.997451388888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45991.997451388888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45991.997451388888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45991.997451388888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45991.997451388888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45991.997451388888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45991.997451388888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45991.997451388888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45991.997451388888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45991.997451388888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45991.997451388888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45991.997451388888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45991.997451388888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45991.997451388888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45991.997451388888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45991.997451388888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45991.997451388888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45991.997451388888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45991.997451388888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45991.997451388888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45991.997451388888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45991.997451388888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45991.997451388888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45991.997451388888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45991.997451388888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45991.997451388888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45991.997451388888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45991.997451388888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45991.997451388888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45991.997451388888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45991.997451388888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45991.997451388888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45991.997451388888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45991.997451388888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45991.997451388888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45991.997451388888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45991.997451388888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45991.997451388888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45991.997451388888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45991.997451388888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45991.997451388888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45991.997451388888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45991.997451388888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45991.997451388888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45991.997451388888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45991.997451388888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45991.997451388888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45991.997451388888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45991.997451388888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45991.997451388888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45991.997451388888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45991.997451388888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45991.997451388888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45991.997451388888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45991.997451388888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45991.997451388888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45991.997451388888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45991.997451388888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45991.997451388888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45991.997451388888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45991.997451388888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45991.997451388888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68" ca="1" si="4">IFERROR(NOW()-F223,"")</f>
        <v>45991.997451388888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45991.997451388888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45991.997451388888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45991.997451388888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45991.997451388888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45991.997451388888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45991.997451388888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45991.997451388888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45991.997451388888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45991.997451388888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45991.997451388888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45991.997451388888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45991.997451388888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45991.997451388888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45991.997451388888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45991.997451388888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45991.997451388888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45991.997451388888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45991.997451388888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45991.997451388888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45991.997451388888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45991.997451388888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45991.997451388888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45991.997451388888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45991.997451388888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45991.997451388888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45991.997451388888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45991.997451388888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45991.997451388888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45991.997451388888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45991.997451388888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45991.997451388888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45991.997451388888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45991.997451388888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45991.997451388888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45991.997451388888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45991.997451388888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45991.997451388888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45991.997451388888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45991.997451388888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45991.997451388888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45991.997451388888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45991.997451388888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45991.997451388888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45991.997451388888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45991.997451388888</v>
      </c>
      <c r="H268" s="92"/>
      <c r="I268" s="110" t="str">
        <f>IFERROR(VLOOKUP(D268,DB!A:F,6,0),"")</f>
        <v/>
      </c>
      <c r="J268" s="110" t="str">
        <f>IFERROR(VLOOKUP(D268,DB!A:G,7,0),"")</f>
        <v/>
      </c>
      <c r="K268" s="94"/>
      <c r="L268" s="88" t="str">
        <f>IFERROR(VLOOKUP(D268,DB!A:I,9,0),"")</f>
        <v/>
      </c>
    </row>
  </sheetData>
  <dataValidations count="2">
    <dataValidation allowBlank="1" showInputMessage="1" showErrorMessage="1" sqref="E1" xr:uid="{A4F81451-56CC-4543-9497-104C4E44EE4B}"/>
    <dataValidation type="list" allowBlank="1" showInputMessage="1" showErrorMessage="1" sqref="E2:E2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J7" sqref="J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100.16539120369998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65.808574074071657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43.336340277775889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10.624152777774725</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106" t="s">
        <v>32996</v>
      </c>
      <c r="E6" s="37" t="s">
        <v>39185</v>
      </c>
      <c r="F6" s="38">
        <v>45991.987835648149</v>
      </c>
      <c r="G6" s="135">
        <f ca="1">IFERROR(NOW()-F6,"")</f>
        <v>9.6157407388091087E-3</v>
      </c>
      <c r="H6" s="38">
        <v>45991.950543981482</v>
      </c>
      <c r="I6" s="37" t="str">
        <f>IFERROR(VLOOKUP(D6,DB!A:F,6,0),"")</f>
        <v>SCECO</v>
      </c>
      <c r="J6" s="37" t="str">
        <f>IFERROR(VLOOKUP(D6,DB!A:G,7,0),"")</f>
        <v>Good</v>
      </c>
      <c r="K6" s="37" t="s">
        <v>39205</v>
      </c>
      <c r="L6" s="37" t="str">
        <f>IFERROR(VLOOKUP(D6,DB!A:I,9,0),"")</f>
        <v>Latis</v>
      </c>
    </row>
    <row r="7" spans="1:13">
      <c r="A7" s="37" t="s">
        <v>39206</v>
      </c>
      <c r="B7" s="37" t="s">
        <v>5445</v>
      </c>
      <c r="C7" s="37">
        <v>1</v>
      </c>
      <c r="D7" s="103" t="s">
        <v>34631</v>
      </c>
      <c r="E7" s="37" t="s">
        <v>39106</v>
      </c>
      <c r="F7" s="38" t="s">
        <v>24</v>
      </c>
      <c r="G7" s="135" t="str">
        <f ca="1">IFERROR(NOW()-F7,"")</f>
        <v/>
      </c>
      <c r="H7" s="38">
        <v>45991.979537037034</v>
      </c>
      <c r="I7" s="37" t="s">
        <v>22</v>
      </c>
      <c r="J7" s="37" t="str">
        <f>IFERROR(VLOOKUP(D7,DB!A:G,7,0),"")</f>
        <v>Vandalized</v>
      </c>
      <c r="K7" s="37"/>
      <c r="L7" s="37" t="str">
        <f>IFERROR(VLOOKUP(D7,DB!A:I,9,0),"")</f>
        <v>Latis</v>
      </c>
    </row>
    <row r="8" spans="1:13">
      <c r="A8" s="37"/>
      <c r="B8" s="37" t="str">
        <f>IFERROR(VLOOKUP(D8,DB!A:K,11,0),"")</f>
        <v/>
      </c>
      <c r="C8" s="37"/>
      <c r="D8" s="37"/>
      <c r="E8" s="37"/>
      <c r="F8" s="38"/>
      <c r="G8" s="135">
        <f ca="1">IFERROR(NOW()-F8,"")</f>
        <v>45991.997451388888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45991.997451388888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45991.997451388888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45991.997451388888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45991.997451388888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45991.997451388888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45991.997451388888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45991.997451388888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45991.997451388888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45991.997451388888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45991.997451388888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45991.997451388888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45991.997451388888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45991.997451388888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45991.997451388888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45991.997451388888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45991.997451388888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45991.997451388888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45991.997451388888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45991.997451388888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45991.997451388888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45991.997451388888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45991.997451388888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45991.997451388888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45991.997451388888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45991.997451388888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45991.997451388888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45991.997451388888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45991.997451388888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45991.997451388888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45991.997451388888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45991.997451388888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45991.997451388888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45991.997451388888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45991.997451388888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45991.997451388888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45991.997451388888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45991.997451388888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45991.997451388888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45991.997451388888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45991.997451388888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45991.997451388888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45991.997451388888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45991.997451388888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45991.997451388888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45991.997451388888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45991.997451388888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45991.997451388888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45991.997451388888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45991.997451388888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45991.997451388888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45991.997451388888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45991.997451388888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45991.997451388888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45991.997451388888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45991.997451388888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45991.997451388888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45991.997451388888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45991.997451388888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45991.997451388888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45991.997451388888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45991.997451388888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45991.997451388888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45991.997451388888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45991.997451388888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45991.997451388888</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45991.997451388888</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45991.997451388888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45991.997451388888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45991.997451388888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45991.997451388888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45991.997451388888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45991.997451388888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45991.997451388888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45991.997451388888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45991.997451388888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45991.997451388888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45991.997451388888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45991.997451388888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45991.997451388888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45991.997451388888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45991.997451388888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45991.997451388888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45991.997451388888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45991.997451388888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45991.997451388888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45991.997451388888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45991.997451388888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45991.997451388888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45991.997451388888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45991.997451388888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45991.997451388888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45991.997451388888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45991.997451388888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45991.997451388888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45991.997451388888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45991.997451388888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45991.997451388888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45991.997451388888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45991.997451388888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45991.997451388888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45991.997451388888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45991.997451388888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45991.997451388888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45991.997451388888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45991.997451388888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45991.997451388888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45991.997451388888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45991.997451388888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45991.997451388888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45991.997451388888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45991.997451388888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45991.997451388888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45991.997451388888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45991.997451388888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45991.997451388888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45991.997451388888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45991.997451388888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45991.997451388888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45991.997451388888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45991.997451388888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45991.997451388888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45991.997451388888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45991.997451388888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45991.997451388888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45991.997451388888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45991.997451388888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45991.997451388888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45991.997451388888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45991.997451388888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45991.997451388888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45991.997451388888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45991.997451388888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45991.997451388888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45991.997451388888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45991.997451388888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45991.997451388888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45991.997451388888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45991.997451388888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45991.997451388888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45991.997451388888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45991.997451388888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45991.997451388888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45991.997451388888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45991.997451388888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45991.997451388888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45991.997451388888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45991.997451388888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45991.997451388888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45991.997451388888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45991.997451388888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45991.997451388888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45991.997451388888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45991.997451388888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45991.997451388888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45991.997451388888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45991.997451388888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45991.997451388888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45991.997451388888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45991.997451388888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45991.997451388888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45991.997451388888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45991.997451388888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45991.997451388888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45991.997451388888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45991.997451388888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45991.997451388888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45991.997451388888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45991.997451388888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45991.997451388888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45991.997451388888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45991.997451388888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45991.997451388888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45991.997451388888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45991.997451388888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45991.997451388888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45991.997451388888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45991.997451388888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45991.997451388888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45991.997451388888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45991.997451388888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45991.997451388888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45991.997451388888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45991.997451388888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45991.997451388888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45991.997451388888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45991.997451388888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45991.997451388888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45991.997451388888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45991.997451388888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45991.997451388888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45991.997451388888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45991.997451388888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45991.997451388888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45991.997451388888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45991.997451388888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45991.997451388888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45991.997451388888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45991.997451388888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45991.997451388888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45991.997451388888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45991.997451388888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45991.997451388888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45991.997451388888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45991.997451388888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45991.997451388888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45991.997451388888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45991.997451388888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45991.997451388888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45991.997451388888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45991.997451388888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45991.997451388888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45991.997451388888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45991.997451388888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45991.997451388888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45991.997451388888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45991.997451388888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45991.997451388888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45991.997451388888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45991.997451388888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45991.997451388888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45991.997451388888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45991.997451388888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45991.997451388888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45991.997451388888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45991.997451388888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45991.997451388888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45991.997451388888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45991.997451388888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45991.997451388888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45991.997451388888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45991.997451388888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45991.997451388888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45991.997451388888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45991.997451388888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45991.997451388888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45991.997451388888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45991.997451388888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45991.997451388888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45991.997451388888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45991.997451388888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45991.997451388888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45991.997451388888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45991.997451388888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45991.997451388888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45991.997451388888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45991.997451388888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45991.997451388888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45991.997451388888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45991.997451388888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45991.997451388888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45991.997451388888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45991.997451388888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45991.997451388888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45991.997451388888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45991.997451388888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45991.997451388888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45991.997451388888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45991.997451388888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45991.997451388888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45991.997451388888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45991.997451388888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45991.997451388888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45991.997451388888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45991.997451388888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45991.997451388888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45991.997451388888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45991.997451388888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45991.997451388888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45991.997451388888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45991.997451388888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45991.997451388888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45991.997451388888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45991.997451388888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45991.997451388888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45991.997451388888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45991.997451388888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45991.997451388888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45991.997451388888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45991.997451388888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45991.997451388888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45991.997451388888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45991.997451388888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45991.997451388888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45991.997451388888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45991.997451388888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45991.997451388888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45991.997451388888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45991.997451388888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45991.997451388888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45991.997451388888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45991.997451388888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45991.997451388888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45991.997451388888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45991.997451388888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45991.997451388888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45991.997451388888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45991.997451388888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45991.997451388888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45991.997451388888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45991.997451388888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45991.997451388888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45991.997451388888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45991.997451388888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45991.997451388888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45991.997451388888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45991.997451388888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45991.997451388888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45991.997451388888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45991.997451388888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45991.997451388888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45991.997451388888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45991.997451388888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45991.997451388888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45991.997451388888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45991.997451388888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45991.997451388888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45991.997451388888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45991.997451388888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45991.997451388888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45991.997451388888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45991.997451388888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45991.997451388888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45991.997451388888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45991.997451388888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45991.997451388888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45991.997451388888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45991.997451388888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45991.997451388888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45991.997451388888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45991.997451388888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45991.997451388888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45991.997451388888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45991.997451388888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45991.997451388888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45991.997451388888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45991.997451388888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45991.997451388888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45991.997451388888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45991.997451388888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45991.997451388888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45991.997451388888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45991.997451388888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45991.997451388888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45991.997451388888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45991.997451388888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45991.997451388888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45991.997451388888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45991.997451388888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45991.997451388888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45991.997451388888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45991.997451388888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45991.997451388888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45991.997451388888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45991.997451388888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45991.997451388888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45991.997451388888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45991.997451388888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45991.997451388888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45991.997451388888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45991.997451388888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45991.997451388888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45991.997451388888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45991.997451388888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45991.997451388888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45991.997451388888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45991.997451388888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45991.997451388888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45991.997451388888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45991.997451388888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45991.997451388888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45991.997451388888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45991.997451388888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45991.997451388888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45991.997451388888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45991.997451388888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45991.997451388888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45991.997451388888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45991.997451388888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45991.997451388888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45991.997451388888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45991.997451388888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45991.997451388888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45991.997451388888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45991.997451388888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45991.997451388888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45991.997451388888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45991.997451388888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45991.997451388888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45991.997451388888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45991.997451388888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45991.997451388888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45991.997451388888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45991.997451388888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45991.997451388888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45991.997451388888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45991.997451388888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45991.997451388888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45991.997451388888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45991.997451388888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45991.997451388888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45991.997451388888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45991.997451388888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45991.997451388888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45991.997451388888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45991.997451388888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45991.997451388888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45991.997451388888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45991.997451388888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45991.997451388888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45991.997451388888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45991.997451388888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45991.997451388888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45991.997451388888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45991.997451388888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45991.997451388888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45991.997451388888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45991.997451388888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45991.997451388888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45991.997451388888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45991.997451388888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45991.997451388888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45991.997451388888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45991.997451388888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45991.997451388888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45991.997451388888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45991.997451388888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45991.997451388888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45991.997451388888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45991.997451388888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45991.997451388888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45991.997451388888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45991.997451388888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45991.997451388888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45991.997451388888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45991.997451388888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45991.997451388888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45991.997451388888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45991.997451388888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45991.997451388888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45991.997451388888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45991.997451388888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45991.997451388888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45991.997451388888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45991.997451388888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45991.997451388888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45991.997451388888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45991.997451388888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45991.997451388888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45991.997451388888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45991.997451388888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45991.997451388888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45991.997451388888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45991.997451388888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45991.997451388888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45991.997451388888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45991.997451388888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45991.997451388888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45991.997451388888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45991.997451388888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45991.997451388888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45991.997451388888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45991.997451388888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45991.997451388888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45991.997451388888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45991.997451388888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45991.997451388888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45991.997451388888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45991.997451388888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45991.997451388888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45991.997451388888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45991.997451388888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45991.997451388888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45991.997451388888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45991.997451388888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45991.997451388888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45991.997451388888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45991.997451388888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45991.997451388888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45991.997451388888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45991.997451388888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45991.997451388888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45991.997451388888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45991.997451388888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45991.997451388888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45991.997451388888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45991.997451388888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45991.997451388888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45991.997451388888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45991.997451388888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45991.997451388888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45991.997451388888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45991.997451388888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45991.997451388888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45991.997451388888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45991.997451388888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45991.997451388888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45991.997451388888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45991.997451388888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45991.997451388888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45991.997451388888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45991.997451388888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45991.997451388888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45991.997451388888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45991.997451388888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45991.997451388888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45991.997451388888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45991.997451388888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45991.997451388888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45991.997451388888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45991.997451388888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45991.997451388888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45991.997451388888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45991.997451388888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45991.997451388888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45991.997451388888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45991.997451388888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45991.997451388888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45991.997451388888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45991.997451388888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45991.997451388888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45991.997451388888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45991.997451388888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45991.997451388888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45991.997451388888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45991.997451388888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45991.997451388888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45991.997451388888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45991.997451388888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45991.997451388888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45991.997451388888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45991.997451388888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45991.997451388888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45991.997451388888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45991.997451388888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45991.997451388888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45991.997451388888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45991.997451388888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45991.997451388888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45991.997451388888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45991.997451388888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45991.997451388888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45991.997451388888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45991.997451388888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45991.997451388888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45991.997451388888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